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6944\Desktop\新しいフォルダー\R7\"/>
    </mc:Choice>
  </mc:AlternateContent>
  <xr:revisionPtr revIDLastSave="0" documentId="13_ncr:1_{24A2DC8F-EB17-4D7F-A19D-AFE75988FBA4}" xr6:coauthVersionLast="47" xr6:coauthVersionMax="47" xr10:uidLastSave="{00000000-0000-0000-0000-000000000000}"/>
  <bookViews>
    <workbookView xWindow="-108" yWindow="-108" windowWidth="23256" windowHeight="12456" xr2:uid="{F329D3A5-F142-4AA4-9BD3-B2EA8C2CE611}"/>
  </bookViews>
  <sheets>
    <sheet name="地密通所" sheetId="1" r:id="rId1"/>
    <sheet name="小多機" sheetId="2" r:id="rId2"/>
    <sheet name="認知症対応型共同生活介護" sheetId="3" r:id="rId3"/>
  </sheets>
  <externalReferences>
    <externalReference r:id="rId4"/>
    <externalReference r:id="rId5"/>
    <externalReference r:id="rId6"/>
  </externalReferences>
  <definedNames>
    <definedName name="【記載例】シフト記号" localSheetId="1">'[1]【記載例】シフト記号表（勤務時間帯）'!$C$6:$C$47</definedName>
    <definedName name="【記載例】シフト記号" localSheetId="2">'[2]【記載例】シフト記号表（勤務時間帯）'!$C$6:$C$47</definedName>
    <definedName name="【記載例】シフト記号">'[3]【記載例】シフト記号表（勤務時間帯）'!$C$6:$C$35</definedName>
    <definedName name="_xlnm.Print_Area" localSheetId="1">小多機!$A$1:$BI$76</definedName>
    <definedName name="_xlnm.Print_Area" localSheetId="0">地密通所!$A$1:$BF$72</definedName>
    <definedName name="_xlnm.Print_Area" localSheetId="2">認知症対応型共同生活介護!$A$1:$BI$75</definedName>
    <definedName name="_xlnm.Print_Titles" localSheetId="1">小多機!$1:$20</definedName>
    <definedName name="_xlnm.Print_Titles" localSheetId="0">地密通所!$1:$21</definedName>
    <definedName name="_xlnm.Print_Titles" localSheetId="2">認知症対応型共同生活介護!$1:$20</definedName>
    <definedName name="シフト記号表" localSheetId="1">'[1]シフト記号表（勤務時間帯）'!$C$6:$C$47</definedName>
    <definedName name="シフト記号表" localSheetId="2">'[2]シフト記号表（勤務時間帯）'!$C$6:$C$47</definedName>
    <definedName name="シフト記号表">'[3]シフト記号表（勤務時間帯）'!$C$6:$C$35</definedName>
    <definedName name="職種" localSheetId="1">[1]プルダウン・リスト!$C$14:$L$14</definedName>
    <definedName name="職種" localSheetId="2">[2]プルダウン・リスト!$C$14:$L$14</definedName>
    <definedName name="職種">[3]プルダウン・リスト!$C$12:$L$12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Y68" i="3" l="1"/>
  <c r="AX68" i="3"/>
  <c r="AW68" i="3"/>
  <c r="AV68" i="3"/>
  <c r="AU68" i="3"/>
  <c r="AT68" i="3"/>
  <c r="AS68" i="3"/>
  <c r="AR68" i="3"/>
  <c r="AQ68" i="3"/>
  <c r="AP68" i="3"/>
  <c r="AO68" i="3"/>
  <c r="AN68" i="3"/>
  <c r="AM68" i="3"/>
  <c r="AL68" i="3"/>
  <c r="AK68" i="3"/>
  <c r="AJ68" i="3"/>
  <c r="AI68" i="3"/>
  <c r="AH68" i="3"/>
  <c r="AG68" i="3"/>
  <c r="AF68" i="3"/>
  <c r="AE68" i="3"/>
  <c r="AD68" i="3"/>
  <c r="AC68" i="3"/>
  <c r="AB68" i="3"/>
  <c r="AA68" i="3"/>
  <c r="Z68" i="3"/>
  <c r="Y68" i="3"/>
  <c r="X68" i="3"/>
  <c r="W68" i="3"/>
  <c r="V68" i="3"/>
  <c r="U68" i="3"/>
  <c r="AZ68" i="3" s="1"/>
  <c r="BB68" i="3" s="1"/>
  <c r="G68" i="3"/>
  <c r="AY67" i="3"/>
  <c r="AX67" i="3"/>
  <c r="AW67" i="3"/>
  <c r="AV67" i="3"/>
  <c r="AU67" i="3"/>
  <c r="AT67" i="3"/>
  <c r="AS67" i="3"/>
  <c r="AR67" i="3"/>
  <c r="AQ67" i="3"/>
  <c r="AP67" i="3"/>
  <c r="AO67" i="3"/>
  <c r="AN67" i="3"/>
  <c r="AM67" i="3"/>
  <c r="AL67" i="3"/>
  <c r="AK67" i="3"/>
  <c r="AJ67" i="3"/>
  <c r="AI67" i="3"/>
  <c r="AH67" i="3"/>
  <c r="AG67" i="3"/>
  <c r="AF67" i="3"/>
  <c r="AE67" i="3"/>
  <c r="AD67" i="3"/>
  <c r="AC67" i="3"/>
  <c r="AB67" i="3"/>
  <c r="AA67" i="3"/>
  <c r="Z67" i="3"/>
  <c r="Y67" i="3"/>
  <c r="X67" i="3"/>
  <c r="W67" i="3"/>
  <c r="V67" i="3"/>
  <c r="U67" i="3"/>
  <c r="AZ67" i="3" s="1"/>
  <c r="BB67" i="3" s="1"/>
  <c r="F67" i="3"/>
  <c r="AY65" i="3"/>
  <c r="AX65" i="3"/>
  <c r="AW65" i="3"/>
  <c r="AV65" i="3"/>
  <c r="AU65" i="3"/>
  <c r="AT65" i="3"/>
  <c r="AS65" i="3"/>
  <c r="AR65" i="3"/>
  <c r="AQ65" i="3"/>
  <c r="AP65" i="3"/>
  <c r="AO65" i="3"/>
  <c r="AN65" i="3"/>
  <c r="AM65" i="3"/>
  <c r="AL65" i="3"/>
  <c r="AK65" i="3"/>
  <c r="AJ65" i="3"/>
  <c r="AI65" i="3"/>
  <c r="AH65" i="3"/>
  <c r="AG65" i="3"/>
  <c r="AF65" i="3"/>
  <c r="AE65" i="3"/>
  <c r="AD65" i="3"/>
  <c r="AC65" i="3"/>
  <c r="AB65" i="3"/>
  <c r="AA65" i="3"/>
  <c r="Z65" i="3"/>
  <c r="Y65" i="3"/>
  <c r="X65" i="3"/>
  <c r="W65" i="3"/>
  <c r="V65" i="3"/>
  <c r="U65" i="3"/>
  <c r="AZ65" i="3" s="1"/>
  <c r="BB65" i="3" s="1"/>
  <c r="G65" i="3"/>
  <c r="AY64" i="3"/>
  <c r="AX64" i="3"/>
  <c r="AW64" i="3"/>
  <c r="AV64" i="3"/>
  <c r="AU64" i="3"/>
  <c r="AT64" i="3"/>
  <c r="AS64" i="3"/>
  <c r="AR64" i="3"/>
  <c r="AQ64" i="3"/>
  <c r="AP64" i="3"/>
  <c r="AO64" i="3"/>
  <c r="AN64" i="3"/>
  <c r="AM64" i="3"/>
  <c r="AL64" i="3"/>
  <c r="AK64" i="3"/>
  <c r="AJ64" i="3"/>
  <c r="AI64" i="3"/>
  <c r="AH64" i="3"/>
  <c r="AG64" i="3"/>
  <c r="AF64" i="3"/>
  <c r="AE64" i="3"/>
  <c r="AD64" i="3"/>
  <c r="AC64" i="3"/>
  <c r="AB64" i="3"/>
  <c r="AA64" i="3"/>
  <c r="Z64" i="3"/>
  <c r="Y64" i="3"/>
  <c r="X64" i="3"/>
  <c r="W64" i="3"/>
  <c r="V64" i="3"/>
  <c r="AZ64" i="3" s="1"/>
  <c r="BB64" i="3" s="1"/>
  <c r="U64" i="3"/>
  <c r="F64" i="3"/>
  <c r="AY62" i="3"/>
  <c r="AX62" i="3"/>
  <c r="AW62" i="3"/>
  <c r="AV62" i="3"/>
  <c r="AU62" i="3"/>
  <c r="AT62" i="3"/>
  <c r="AS62" i="3"/>
  <c r="AR62" i="3"/>
  <c r="AQ62" i="3"/>
  <c r="AP62" i="3"/>
  <c r="AO62" i="3"/>
  <c r="AN62" i="3"/>
  <c r="AM62" i="3"/>
  <c r="AL62" i="3"/>
  <c r="AK62" i="3"/>
  <c r="AJ62" i="3"/>
  <c r="AI62" i="3"/>
  <c r="AH62" i="3"/>
  <c r="AG62" i="3"/>
  <c r="AF62" i="3"/>
  <c r="AE62" i="3"/>
  <c r="AD62" i="3"/>
  <c r="AC62" i="3"/>
  <c r="AB62" i="3"/>
  <c r="AA62" i="3"/>
  <c r="Z62" i="3"/>
  <c r="Y62" i="3"/>
  <c r="X62" i="3"/>
  <c r="AZ62" i="3" s="1"/>
  <c r="BB62" i="3" s="1"/>
  <c r="W62" i="3"/>
  <c r="V62" i="3"/>
  <c r="U62" i="3"/>
  <c r="G62" i="3"/>
  <c r="AY61" i="3"/>
  <c r="AX61" i="3"/>
  <c r="AW61" i="3"/>
  <c r="AV61" i="3"/>
  <c r="AU61" i="3"/>
  <c r="AT61" i="3"/>
  <c r="AS61" i="3"/>
  <c r="AR61" i="3"/>
  <c r="AQ61" i="3"/>
  <c r="AP61" i="3"/>
  <c r="AO61" i="3"/>
  <c r="AN61" i="3"/>
  <c r="AM61" i="3"/>
  <c r="AL61" i="3"/>
  <c r="AK61" i="3"/>
  <c r="AJ61" i="3"/>
  <c r="AI61" i="3"/>
  <c r="AH61" i="3"/>
  <c r="AG61" i="3"/>
  <c r="AF61" i="3"/>
  <c r="AE61" i="3"/>
  <c r="AD61" i="3"/>
  <c r="AC61" i="3"/>
  <c r="AB61" i="3"/>
  <c r="AZ61" i="3" s="1"/>
  <c r="BB61" i="3" s="1"/>
  <c r="AA61" i="3"/>
  <c r="Z61" i="3"/>
  <c r="Y61" i="3"/>
  <c r="X61" i="3"/>
  <c r="W61" i="3"/>
  <c r="V61" i="3"/>
  <c r="U61" i="3"/>
  <c r="F61" i="3"/>
  <c r="AY59" i="3"/>
  <c r="AX59" i="3"/>
  <c r="AW59" i="3"/>
  <c r="AV59" i="3"/>
  <c r="AU59" i="3"/>
  <c r="AT59" i="3"/>
  <c r="AS59" i="3"/>
  <c r="AR59" i="3"/>
  <c r="AQ59" i="3"/>
  <c r="AP59" i="3"/>
  <c r="AO59" i="3"/>
  <c r="AN59" i="3"/>
  <c r="AM59" i="3"/>
  <c r="AL59" i="3"/>
  <c r="AK59" i="3"/>
  <c r="AJ59" i="3"/>
  <c r="AI59" i="3"/>
  <c r="AH59" i="3"/>
  <c r="AG59" i="3"/>
  <c r="AF59" i="3"/>
  <c r="AE59" i="3"/>
  <c r="AD59" i="3"/>
  <c r="AC59" i="3"/>
  <c r="AB59" i="3"/>
  <c r="AA59" i="3"/>
  <c r="Z59" i="3"/>
  <c r="Y59" i="3"/>
  <c r="X59" i="3"/>
  <c r="W59" i="3"/>
  <c r="V59" i="3"/>
  <c r="AZ59" i="3" s="1"/>
  <c r="BB59" i="3" s="1"/>
  <c r="U59" i="3"/>
  <c r="G59" i="3"/>
  <c r="AY58" i="3"/>
  <c r="AX58" i="3"/>
  <c r="AW58" i="3"/>
  <c r="AV58" i="3"/>
  <c r="AU58" i="3"/>
  <c r="AT58" i="3"/>
  <c r="AS58" i="3"/>
  <c r="AR58" i="3"/>
  <c r="AQ58" i="3"/>
  <c r="AP58" i="3"/>
  <c r="AO58" i="3"/>
  <c r="AN58" i="3"/>
  <c r="AM58" i="3"/>
  <c r="AL58" i="3"/>
  <c r="AK58" i="3"/>
  <c r="AJ58" i="3"/>
  <c r="AI58" i="3"/>
  <c r="AH58" i="3"/>
  <c r="AG58" i="3"/>
  <c r="AF58" i="3"/>
  <c r="AE58" i="3"/>
  <c r="AD58" i="3"/>
  <c r="AC58" i="3"/>
  <c r="AB58" i="3"/>
  <c r="AA58" i="3"/>
  <c r="Z58" i="3"/>
  <c r="Y58" i="3"/>
  <c r="X58" i="3"/>
  <c r="W58" i="3"/>
  <c r="V58" i="3"/>
  <c r="U58" i="3"/>
  <c r="AZ58" i="3" s="1"/>
  <c r="BB58" i="3" s="1"/>
  <c r="F58" i="3"/>
  <c r="AY56" i="3"/>
  <c r="AX56" i="3"/>
  <c r="AW56" i="3"/>
  <c r="AV56" i="3"/>
  <c r="AU56" i="3"/>
  <c r="AT56" i="3"/>
  <c r="AS56" i="3"/>
  <c r="AR56" i="3"/>
  <c r="AQ56" i="3"/>
  <c r="AP56" i="3"/>
  <c r="AO56" i="3"/>
  <c r="AN56" i="3"/>
  <c r="AM56" i="3"/>
  <c r="AL56" i="3"/>
  <c r="AK56" i="3"/>
  <c r="AJ56" i="3"/>
  <c r="AI56" i="3"/>
  <c r="AH56" i="3"/>
  <c r="AG56" i="3"/>
  <c r="AF56" i="3"/>
  <c r="AE56" i="3"/>
  <c r="AD56" i="3"/>
  <c r="AC56" i="3"/>
  <c r="AB56" i="3"/>
  <c r="AA56" i="3"/>
  <c r="Z56" i="3"/>
  <c r="Y56" i="3"/>
  <c r="X56" i="3"/>
  <c r="W56" i="3"/>
  <c r="V56" i="3"/>
  <c r="U56" i="3"/>
  <c r="AZ56" i="3" s="1"/>
  <c r="BB56" i="3" s="1"/>
  <c r="G56" i="3"/>
  <c r="AY55" i="3"/>
  <c r="AX55" i="3"/>
  <c r="AW55" i="3"/>
  <c r="AV55" i="3"/>
  <c r="AU55" i="3"/>
  <c r="AT55" i="3"/>
  <c r="AS55" i="3"/>
  <c r="AR55" i="3"/>
  <c r="AQ55" i="3"/>
  <c r="AP55" i="3"/>
  <c r="AO55" i="3"/>
  <c r="AN55" i="3"/>
  <c r="AM55" i="3"/>
  <c r="AL55" i="3"/>
  <c r="AK55" i="3"/>
  <c r="AJ55" i="3"/>
  <c r="AI55" i="3"/>
  <c r="AH55" i="3"/>
  <c r="AG55" i="3"/>
  <c r="AF55" i="3"/>
  <c r="AE55" i="3"/>
  <c r="AD55" i="3"/>
  <c r="AC55" i="3"/>
  <c r="AB55" i="3"/>
  <c r="AA55" i="3"/>
  <c r="Z55" i="3"/>
  <c r="Y55" i="3"/>
  <c r="X55" i="3"/>
  <c r="W55" i="3"/>
  <c r="V55" i="3"/>
  <c r="AZ55" i="3" s="1"/>
  <c r="BB55" i="3" s="1"/>
  <c r="U55" i="3"/>
  <c r="F55" i="3"/>
  <c r="AY53" i="3"/>
  <c r="AX53" i="3"/>
  <c r="AW53" i="3"/>
  <c r="AV53" i="3"/>
  <c r="AU53" i="3"/>
  <c r="AT53" i="3"/>
  <c r="AS53" i="3"/>
  <c r="AR53" i="3"/>
  <c r="AQ53" i="3"/>
  <c r="AP53" i="3"/>
  <c r="AO53" i="3"/>
  <c r="AN53" i="3"/>
  <c r="AM53" i="3"/>
  <c r="AL53" i="3"/>
  <c r="AK53" i="3"/>
  <c r="AJ53" i="3"/>
  <c r="AI53" i="3"/>
  <c r="AH53" i="3"/>
  <c r="AG53" i="3"/>
  <c r="AF53" i="3"/>
  <c r="AE53" i="3"/>
  <c r="AD53" i="3"/>
  <c r="AC53" i="3"/>
  <c r="AB53" i="3"/>
  <c r="AA53" i="3"/>
  <c r="Z53" i="3"/>
  <c r="Y53" i="3"/>
  <c r="X53" i="3"/>
  <c r="W53" i="3"/>
  <c r="V53" i="3"/>
  <c r="U53" i="3"/>
  <c r="AZ53" i="3" s="1"/>
  <c r="BB53" i="3" s="1"/>
  <c r="G53" i="3"/>
  <c r="AY52" i="3"/>
  <c r="AX52" i="3"/>
  <c r="AW52" i="3"/>
  <c r="AV52" i="3"/>
  <c r="AU52" i="3"/>
  <c r="AT52" i="3"/>
  <c r="AS52" i="3"/>
  <c r="AR52" i="3"/>
  <c r="AQ52" i="3"/>
  <c r="AP52" i="3"/>
  <c r="AO52" i="3"/>
  <c r="AN52" i="3"/>
  <c r="AM52" i="3"/>
  <c r="AL52" i="3"/>
  <c r="AK52" i="3"/>
  <c r="AJ52" i="3"/>
  <c r="AI52" i="3"/>
  <c r="AH52" i="3"/>
  <c r="AG52" i="3"/>
  <c r="AF52" i="3"/>
  <c r="AE52" i="3"/>
  <c r="AD52" i="3"/>
  <c r="AC52" i="3"/>
  <c r="AB52" i="3"/>
  <c r="AA52" i="3"/>
  <c r="Z52" i="3"/>
  <c r="AZ52" i="3" s="1"/>
  <c r="BB52" i="3" s="1"/>
  <c r="Y52" i="3"/>
  <c r="X52" i="3"/>
  <c r="W52" i="3"/>
  <c r="V52" i="3"/>
  <c r="U52" i="3"/>
  <c r="F52" i="3"/>
  <c r="AY50" i="3"/>
  <c r="AX50" i="3"/>
  <c r="AW50" i="3"/>
  <c r="AV50" i="3"/>
  <c r="AU50" i="3"/>
  <c r="AT50" i="3"/>
  <c r="AS50" i="3"/>
  <c r="AR50" i="3"/>
  <c r="AQ50" i="3"/>
  <c r="AP50" i="3"/>
  <c r="AO50" i="3"/>
  <c r="AN50" i="3"/>
  <c r="AM50" i="3"/>
  <c r="AL50" i="3"/>
  <c r="AK50" i="3"/>
  <c r="AJ50" i="3"/>
  <c r="AI50" i="3"/>
  <c r="AH50" i="3"/>
  <c r="AG50" i="3"/>
  <c r="AF50" i="3"/>
  <c r="AE50" i="3"/>
  <c r="AD50" i="3"/>
  <c r="AC50" i="3"/>
  <c r="AB50" i="3"/>
  <c r="AA50" i="3"/>
  <c r="Z50" i="3"/>
  <c r="Y50" i="3"/>
  <c r="AZ50" i="3" s="1"/>
  <c r="BB50" i="3" s="1"/>
  <c r="X50" i="3"/>
  <c r="W50" i="3"/>
  <c r="V50" i="3"/>
  <c r="U50" i="3"/>
  <c r="G50" i="3"/>
  <c r="AY49" i="3"/>
  <c r="AX49" i="3"/>
  <c r="AW49" i="3"/>
  <c r="AV49" i="3"/>
  <c r="AU49" i="3"/>
  <c r="AT49" i="3"/>
  <c r="AS49" i="3"/>
  <c r="AR49" i="3"/>
  <c r="AQ49" i="3"/>
  <c r="AP49" i="3"/>
  <c r="AO49" i="3"/>
  <c r="AN49" i="3"/>
  <c r="AM49" i="3"/>
  <c r="AL49" i="3"/>
  <c r="AK49" i="3"/>
  <c r="AJ49" i="3"/>
  <c r="AI49" i="3"/>
  <c r="AH49" i="3"/>
  <c r="AG49" i="3"/>
  <c r="AF49" i="3"/>
  <c r="AE49" i="3"/>
  <c r="AD49" i="3"/>
  <c r="AC49" i="3"/>
  <c r="AB49" i="3"/>
  <c r="AZ49" i="3" s="1"/>
  <c r="BB49" i="3" s="1"/>
  <c r="AA49" i="3"/>
  <c r="Z49" i="3"/>
  <c r="Y49" i="3"/>
  <c r="X49" i="3"/>
  <c r="W49" i="3"/>
  <c r="V49" i="3"/>
  <c r="U49" i="3"/>
  <c r="F49" i="3"/>
  <c r="AY47" i="3"/>
  <c r="AX47" i="3"/>
  <c r="AW47" i="3"/>
  <c r="AV47" i="3"/>
  <c r="AU47" i="3"/>
  <c r="AT47" i="3"/>
  <c r="AS47" i="3"/>
  <c r="AR47" i="3"/>
  <c r="AQ47" i="3"/>
  <c r="AP47" i="3"/>
  <c r="AO47" i="3"/>
  <c r="AN47" i="3"/>
  <c r="AM47" i="3"/>
  <c r="AL47" i="3"/>
  <c r="AK47" i="3"/>
  <c r="AJ47" i="3"/>
  <c r="AI47" i="3"/>
  <c r="AH47" i="3"/>
  <c r="AG47" i="3"/>
  <c r="AF47" i="3"/>
  <c r="AE47" i="3"/>
  <c r="AD47" i="3"/>
  <c r="AC47" i="3"/>
  <c r="AB47" i="3"/>
  <c r="AA47" i="3"/>
  <c r="Z47" i="3"/>
  <c r="Y47" i="3"/>
  <c r="X47" i="3"/>
  <c r="W47" i="3"/>
  <c r="V47" i="3"/>
  <c r="U47" i="3"/>
  <c r="AZ47" i="3" s="1"/>
  <c r="BB47" i="3" s="1"/>
  <c r="G47" i="3"/>
  <c r="AY46" i="3"/>
  <c r="AX46" i="3"/>
  <c r="AW46" i="3"/>
  <c r="AV46" i="3"/>
  <c r="AU46" i="3"/>
  <c r="AT46" i="3"/>
  <c r="AS46" i="3"/>
  <c r="AR46" i="3"/>
  <c r="AQ46" i="3"/>
  <c r="AP46" i="3"/>
  <c r="AO46" i="3"/>
  <c r="AN46" i="3"/>
  <c r="AM46" i="3"/>
  <c r="AL46" i="3"/>
  <c r="AK46" i="3"/>
  <c r="AJ46" i="3"/>
  <c r="AI46" i="3"/>
  <c r="AH46" i="3"/>
  <c r="AG46" i="3"/>
  <c r="AF46" i="3"/>
  <c r="AE46" i="3"/>
  <c r="AD46" i="3"/>
  <c r="AC46" i="3"/>
  <c r="AB46" i="3"/>
  <c r="AA46" i="3"/>
  <c r="Z46" i="3"/>
  <c r="Y46" i="3"/>
  <c r="X46" i="3"/>
  <c r="W46" i="3"/>
  <c r="V46" i="3"/>
  <c r="U46" i="3"/>
  <c r="AZ46" i="3" s="1"/>
  <c r="BB46" i="3" s="1"/>
  <c r="F46" i="3"/>
  <c r="AY44" i="3"/>
  <c r="AX44" i="3"/>
  <c r="AW44" i="3"/>
  <c r="AV44" i="3"/>
  <c r="AU44" i="3"/>
  <c r="AT44" i="3"/>
  <c r="AS44" i="3"/>
  <c r="AR44" i="3"/>
  <c r="AQ44" i="3"/>
  <c r="AP44" i="3"/>
  <c r="AO44" i="3"/>
  <c r="AN44" i="3"/>
  <c r="AM44" i="3"/>
  <c r="AL44" i="3"/>
  <c r="AK44" i="3"/>
  <c r="AJ44" i="3"/>
  <c r="AI44" i="3"/>
  <c r="AH44" i="3"/>
  <c r="AG44" i="3"/>
  <c r="AF44" i="3"/>
  <c r="AE44" i="3"/>
  <c r="AD44" i="3"/>
  <c r="AC44" i="3"/>
  <c r="AB44" i="3"/>
  <c r="AA44" i="3"/>
  <c r="Z44" i="3"/>
  <c r="Y44" i="3"/>
  <c r="X44" i="3"/>
  <c r="W44" i="3"/>
  <c r="V44" i="3"/>
  <c r="U44" i="3"/>
  <c r="AZ44" i="3" s="1"/>
  <c r="BB44" i="3" s="1"/>
  <c r="G44" i="3"/>
  <c r="AY43" i="3"/>
  <c r="AX43" i="3"/>
  <c r="AW43" i="3"/>
  <c r="AV43" i="3"/>
  <c r="AU43" i="3"/>
  <c r="AT43" i="3"/>
  <c r="AS43" i="3"/>
  <c r="AR43" i="3"/>
  <c r="AQ43" i="3"/>
  <c r="AP43" i="3"/>
  <c r="AO43" i="3"/>
  <c r="AN43" i="3"/>
  <c r="AM43" i="3"/>
  <c r="AL43" i="3"/>
  <c r="AK43" i="3"/>
  <c r="AJ43" i="3"/>
  <c r="AI43" i="3"/>
  <c r="AH43" i="3"/>
  <c r="AG43" i="3"/>
  <c r="AF43" i="3"/>
  <c r="AE43" i="3"/>
  <c r="AD43" i="3"/>
  <c r="AC43" i="3"/>
  <c r="AB43" i="3"/>
  <c r="AA43" i="3"/>
  <c r="Z43" i="3"/>
  <c r="Y43" i="3"/>
  <c r="X43" i="3"/>
  <c r="W43" i="3"/>
  <c r="V43" i="3"/>
  <c r="AZ43" i="3" s="1"/>
  <c r="BB43" i="3" s="1"/>
  <c r="U43" i="3"/>
  <c r="F43" i="3"/>
  <c r="AY41" i="3"/>
  <c r="AX41" i="3"/>
  <c r="AW41" i="3"/>
  <c r="AV41" i="3"/>
  <c r="AU41" i="3"/>
  <c r="AT41" i="3"/>
  <c r="AS41" i="3"/>
  <c r="AR41" i="3"/>
  <c r="AQ41" i="3"/>
  <c r="AP41" i="3"/>
  <c r="AO41" i="3"/>
  <c r="AN41" i="3"/>
  <c r="AM41" i="3"/>
  <c r="AL41" i="3"/>
  <c r="AK41" i="3"/>
  <c r="AJ41" i="3"/>
  <c r="AI41" i="3"/>
  <c r="AH41" i="3"/>
  <c r="AG41" i="3"/>
  <c r="AF41" i="3"/>
  <c r="AE41" i="3"/>
  <c r="AD41" i="3"/>
  <c r="AC41" i="3"/>
  <c r="AB41" i="3"/>
  <c r="AZ41" i="3" s="1"/>
  <c r="BB41" i="3" s="1"/>
  <c r="AA41" i="3"/>
  <c r="Z41" i="3"/>
  <c r="Y41" i="3"/>
  <c r="X41" i="3"/>
  <c r="W41" i="3"/>
  <c r="V41" i="3"/>
  <c r="U41" i="3"/>
  <c r="G41" i="3"/>
  <c r="AY40" i="3"/>
  <c r="AX40" i="3"/>
  <c r="AW40" i="3"/>
  <c r="AV40" i="3"/>
  <c r="AU40" i="3"/>
  <c r="AT40" i="3"/>
  <c r="AS40" i="3"/>
  <c r="AR40" i="3"/>
  <c r="AQ40" i="3"/>
  <c r="AP40" i="3"/>
  <c r="AO40" i="3"/>
  <c r="AN40" i="3"/>
  <c r="AM40" i="3"/>
  <c r="AL40" i="3"/>
  <c r="AK40" i="3"/>
  <c r="AJ40" i="3"/>
  <c r="AI40" i="3"/>
  <c r="AH40" i="3"/>
  <c r="AG40" i="3"/>
  <c r="AF40" i="3"/>
  <c r="AE40" i="3"/>
  <c r="AD40" i="3"/>
  <c r="AC40" i="3"/>
  <c r="AB40" i="3"/>
  <c r="AA40" i="3"/>
  <c r="AZ40" i="3" s="1"/>
  <c r="BB40" i="3" s="1"/>
  <c r="Z40" i="3"/>
  <c r="Y40" i="3"/>
  <c r="X40" i="3"/>
  <c r="W40" i="3"/>
  <c r="V40" i="3"/>
  <c r="U40" i="3"/>
  <c r="F40" i="3"/>
  <c r="AY38" i="3"/>
  <c r="AX38" i="3"/>
  <c r="AW38" i="3"/>
  <c r="AV38" i="3"/>
  <c r="AU38" i="3"/>
  <c r="AT38" i="3"/>
  <c r="AS38" i="3"/>
  <c r="AR38" i="3"/>
  <c r="AQ38" i="3"/>
  <c r="AP38" i="3"/>
  <c r="AO38" i="3"/>
  <c r="AN38" i="3"/>
  <c r="AM38" i="3"/>
  <c r="AL38" i="3"/>
  <c r="AK38" i="3"/>
  <c r="AJ38" i="3"/>
  <c r="AI38" i="3"/>
  <c r="AH38" i="3"/>
  <c r="AG38" i="3"/>
  <c r="AF38" i="3"/>
  <c r="AE38" i="3"/>
  <c r="AD38" i="3"/>
  <c r="AC38" i="3"/>
  <c r="AB38" i="3"/>
  <c r="AA38" i="3"/>
  <c r="Z38" i="3"/>
  <c r="Y38" i="3"/>
  <c r="AZ38" i="3" s="1"/>
  <c r="BB38" i="3" s="1"/>
  <c r="X38" i="3"/>
  <c r="W38" i="3"/>
  <c r="V38" i="3"/>
  <c r="U38" i="3"/>
  <c r="G38" i="3"/>
  <c r="AY37" i="3"/>
  <c r="AX37" i="3"/>
  <c r="AW37" i="3"/>
  <c r="AV37" i="3"/>
  <c r="AU37" i="3"/>
  <c r="AT37" i="3"/>
  <c r="AS37" i="3"/>
  <c r="AR37" i="3"/>
  <c r="AQ37" i="3"/>
  <c r="AP37" i="3"/>
  <c r="AO37" i="3"/>
  <c r="AN37" i="3"/>
  <c r="AM37" i="3"/>
  <c r="AL37" i="3"/>
  <c r="AK37" i="3"/>
  <c r="AJ37" i="3"/>
  <c r="AI37" i="3"/>
  <c r="AH37" i="3"/>
  <c r="AG37" i="3"/>
  <c r="AF37" i="3"/>
  <c r="AE37" i="3"/>
  <c r="AD37" i="3"/>
  <c r="AC37" i="3"/>
  <c r="AB37" i="3"/>
  <c r="AA37" i="3"/>
  <c r="Z37" i="3"/>
  <c r="Y37" i="3"/>
  <c r="X37" i="3"/>
  <c r="W37" i="3"/>
  <c r="V37" i="3"/>
  <c r="AZ37" i="3" s="1"/>
  <c r="BB37" i="3" s="1"/>
  <c r="U37" i="3"/>
  <c r="F37" i="3"/>
  <c r="AY35" i="3"/>
  <c r="AX35" i="3"/>
  <c r="AW35" i="3"/>
  <c r="AV35" i="3"/>
  <c r="AU35" i="3"/>
  <c r="AT35" i="3"/>
  <c r="AS35" i="3"/>
  <c r="AR35" i="3"/>
  <c r="AQ35" i="3"/>
  <c r="AP35" i="3"/>
  <c r="AO35" i="3"/>
  <c r="AN35" i="3"/>
  <c r="AM35" i="3"/>
  <c r="AL35" i="3"/>
  <c r="AK35" i="3"/>
  <c r="AJ35" i="3"/>
  <c r="AI35" i="3"/>
  <c r="AH35" i="3"/>
  <c r="AG35" i="3"/>
  <c r="AF35" i="3"/>
  <c r="AE35" i="3"/>
  <c r="AD35" i="3"/>
  <c r="AC35" i="3"/>
  <c r="AB35" i="3"/>
  <c r="AA35" i="3"/>
  <c r="Z35" i="3"/>
  <c r="Y35" i="3"/>
  <c r="X35" i="3"/>
  <c r="W35" i="3"/>
  <c r="V35" i="3"/>
  <c r="U35" i="3"/>
  <c r="AZ35" i="3" s="1"/>
  <c r="BB35" i="3" s="1"/>
  <c r="G35" i="3"/>
  <c r="AY34" i="3"/>
  <c r="AX34" i="3"/>
  <c r="AW34" i="3"/>
  <c r="AV34" i="3"/>
  <c r="AU34" i="3"/>
  <c r="AT34" i="3"/>
  <c r="AS34" i="3"/>
  <c r="AR34" i="3"/>
  <c r="AQ34" i="3"/>
  <c r="AP34" i="3"/>
  <c r="AO34" i="3"/>
  <c r="AN34" i="3"/>
  <c r="AM34" i="3"/>
  <c r="AL34" i="3"/>
  <c r="AK34" i="3"/>
  <c r="AJ34" i="3"/>
  <c r="AI34" i="3"/>
  <c r="AH34" i="3"/>
  <c r="AG34" i="3"/>
  <c r="AF34" i="3"/>
  <c r="AE34" i="3"/>
  <c r="AD34" i="3"/>
  <c r="AC34" i="3"/>
  <c r="AB34" i="3"/>
  <c r="AA34" i="3"/>
  <c r="Z34" i="3"/>
  <c r="Y34" i="3"/>
  <c r="X34" i="3"/>
  <c r="W34" i="3"/>
  <c r="V34" i="3"/>
  <c r="U34" i="3"/>
  <c r="AZ34" i="3" s="1"/>
  <c r="BB34" i="3" s="1"/>
  <c r="F34" i="3"/>
  <c r="AY32" i="3"/>
  <c r="AX32" i="3"/>
  <c r="AW32" i="3"/>
  <c r="AV32" i="3"/>
  <c r="AU32" i="3"/>
  <c r="AT32" i="3"/>
  <c r="AS32" i="3"/>
  <c r="AR32" i="3"/>
  <c r="AQ32" i="3"/>
  <c r="AP32" i="3"/>
  <c r="AO32" i="3"/>
  <c r="AN32" i="3"/>
  <c r="AM32" i="3"/>
  <c r="AL32" i="3"/>
  <c r="AK32" i="3"/>
  <c r="AJ32" i="3"/>
  <c r="AI32" i="3"/>
  <c r="AH32" i="3"/>
  <c r="AG32" i="3"/>
  <c r="AF32" i="3"/>
  <c r="AE32" i="3"/>
  <c r="AD32" i="3"/>
  <c r="AC32" i="3"/>
  <c r="AB32" i="3"/>
  <c r="AA32" i="3"/>
  <c r="Z32" i="3"/>
  <c r="Y32" i="3"/>
  <c r="X32" i="3"/>
  <c r="W32" i="3"/>
  <c r="V32" i="3"/>
  <c r="U32" i="3"/>
  <c r="AZ32" i="3" s="1"/>
  <c r="BB32" i="3" s="1"/>
  <c r="G32" i="3"/>
  <c r="AQ73" i="3" s="1"/>
  <c r="AY31" i="3"/>
  <c r="AX31" i="3"/>
  <c r="AW31" i="3"/>
  <c r="AV31" i="3"/>
  <c r="AU31" i="3"/>
  <c r="AT31" i="3"/>
  <c r="AS31" i="3"/>
  <c r="AR31" i="3"/>
  <c r="AQ31" i="3"/>
  <c r="AP31" i="3"/>
  <c r="AO31" i="3"/>
  <c r="AN31" i="3"/>
  <c r="AM31" i="3"/>
  <c r="AL31" i="3"/>
  <c r="AK31" i="3"/>
  <c r="AJ31" i="3"/>
  <c r="AI31" i="3"/>
  <c r="AH31" i="3"/>
  <c r="AG31" i="3"/>
  <c r="AF31" i="3"/>
  <c r="AE31" i="3"/>
  <c r="AD31" i="3"/>
  <c r="AC31" i="3"/>
  <c r="AB31" i="3"/>
  <c r="AZ31" i="3" s="1"/>
  <c r="BB31" i="3" s="1"/>
  <c r="AA31" i="3"/>
  <c r="Z31" i="3"/>
  <c r="Y31" i="3"/>
  <c r="X31" i="3"/>
  <c r="W31" i="3"/>
  <c r="V31" i="3"/>
  <c r="U31" i="3"/>
  <c r="F31" i="3"/>
  <c r="B31" i="3"/>
  <c r="B34" i="3" s="1"/>
  <c r="B37" i="3" s="1"/>
  <c r="B40" i="3" s="1"/>
  <c r="B43" i="3" s="1"/>
  <c r="B46" i="3" s="1"/>
  <c r="B49" i="3" s="1"/>
  <c r="B52" i="3" s="1"/>
  <c r="B55" i="3" s="1"/>
  <c r="B58" i="3" s="1"/>
  <c r="B61" i="3" s="1"/>
  <c r="B64" i="3" s="1"/>
  <c r="B67" i="3" s="1"/>
  <c r="AY29" i="3"/>
  <c r="AX29" i="3"/>
  <c r="AW29" i="3"/>
  <c r="AV29" i="3"/>
  <c r="AU29" i="3"/>
  <c r="AT29" i="3"/>
  <c r="AS29" i="3"/>
  <c r="AR29" i="3"/>
  <c r="AQ29" i="3"/>
  <c r="AP29" i="3"/>
  <c r="AO29" i="3"/>
  <c r="AN29" i="3"/>
  <c r="AM29" i="3"/>
  <c r="AL29" i="3"/>
  <c r="AK29" i="3"/>
  <c r="AJ29" i="3"/>
  <c r="AI29" i="3"/>
  <c r="AH29" i="3"/>
  <c r="AG29" i="3"/>
  <c r="AF29" i="3"/>
  <c r="AE29" i="3"/>
  <c r="AD29" i="3"/>
  <c r="AC29" i="3"/>
  <c r="AB29" i="3"/>
  <c r="AZ29" i="3" s="1"/>
  <c r="BB29" i="3" s="1"/>
  <c r="AA29" i="3"/>
  <c r="Z29" i="3"/>
  <c r="Y29" i="3"/>
  <c r="X29" i="3"/>
  <c r="W29" i="3"/>
  <c r="V29" i="3"/>
  <c r="U29" i="3"/>
  <c r="G29" i="3"/>
  <c r="AY28" i="3"/>
  <c r="AX28" i="3"/>
  <c r="AW28" i="3"/>
  <c r="AV28" i="3"/>
  <c r="AU28" i="3"/>
  <c r="AT28" i="3"/>
  <c r="AS28" i="3"/>
  <c r="AR28" i="3"/>
  <c r="AQ28" i="3"/>
  <c r="AP28" i="3"/>
  <c r="AO28" i="3"/>
  <c r="AN28" i="3"/>
  <c r="AM28" i="3"/>
  <c r="AL28" i="3"/>
  <c r="AK28" i="3"/>
  <c r="AJ28" i="3"/>
  <c r="AI28" i="3"/>
  <c r="AH28" i="3"/>
  <c r="AG28" i="3"/>
  <c r="AF28" i="3"/>
  <c r="AE28" i="3"/>
  <c r="AD28" i="3"/>
  <c r="AC28" i="3"/>
  <c r="AB28" i="3"/>
  <c r="AA28" i="3"/>
  <c r="Z28" i="3"/>
  <c r="AZ28" i="3" s="1"/>
  <c r="BB28" i="3" s="1"/>
  <c r="Y28" i="3"/>
  <c r="X28" i="3"/>
  <c r="W28" i="3"/>
  <c r="V28" i="3"/>
  <c r="U28" i="3"/>
  <c r="F28" i="3"/>
  <c r="B28" i="3"/>
  <c r="AY26" i="3"/>
  <c r="AX26" i="3"/>
  <c r="AW26" i="3"/>
  <c r="AV26" i="3"/>
  <c r="AU26" i="3"/>
  <c r="AT26" i="3"/>
  <c r="AS26" i="3"/>
  <c r="AR26" i="3"/>
  <c r="AQ26" i="3"/>
  <c r="AP26" i="3"/>
  <c r="AO26" i="3"/>
  <c r="AN26" i="3"/>
  <c r="AM26" i="3"/>
  <c r="AL26" i="3"/>
  <c r="AK26" i="3"/>
  <c r="AJ26" i="3"/>
  <c r="AI26" i="3"/>
  <c r="AH26" i="3"/>
  <c r="AG26" i="3"/>
  <c r="AF26" i="3"/>
  <c r="AE26" i="3"/>
  <c r="AD26" i="3"/>
  <c r="AC26" i="3"/>
  <c r="AB26" i="3"/>
  <c r="AA26" i="3"/>
  <c r="Z26" i="3"/>
  <c r="Y26" i="3"/>
  <c r="X26" i="3"/>
  <c r="AZ26" i="3" s="1"/>
  <c r="BB26" i="3" s="1"/>
  <c r="W26" i="3"/>
  <c r="V26" i="3"/>
  <c r="U26" i="3"/>
  <c r="G26" i="3"/>
  <c r="AY25" i="3"/>
  <c r="AX25" i="3"/>
  <c r="AW25" i="3"/>
  <c r="AV25" i="3"/>
  <c r="AU25" i="3"/>
  <c r="AT25" i="3"/>
  <c r="AS25" i="3"/>
  <c r="AR25" i="3"/>
  <c r="AQ25" i="3"/>
  <c r="AP25" i="3"/>
  <c r="AO25" i="3"/>
  <c r="AN25" i="3"/>
  <c r="AM25" i="3"/>
  <c r="AL25" i="3"/>
  <c r="AK25" i="3"/>
  <c r="AJ25" i="3"/>
  <c r="AI25" i="3"/>
  <c r="AH25" i="3"/>
  <c r="AG25" i="3"/>
  <c r="AF25" i="3"/>
  <c r="AE25" i="3"/>
  <c r="AD25" i="3"/>
  <c r="AC25" i="3"/>
  <c r="AB25" i="3"/>
  <c r="AA25" i="3"/>
  <c r="Z25" i="3"/>
  <c r="Y25" i="3"/>
  <c r="X25" i="3"/>
  <c r="W25" i="3"/>
  <c r="V25" i="3"/>
  <c r="AZ25" i="3" s="1"/>
  <c r="BB25" i="3" s="1"/>
  <c r="U25" i="3"/>
  <c r="F25" i="3"/>
  <c r="B25" i="3"/>
  <c r="AY23" i="3"/>
  <c r="AX23" i="3"/>
  <c r="AW23" i="3"/>
  <c r="AV23" i="3"/>
  <c r="AU23" i="3"/>
  <c r="AT23" i="3"/>
  <c r="AS23" i="3"/>
  <c r="AR23" i="3"/>
  <c r="AQ23" i="3"/>
  <c r="AP23" i="3"/>
  <c r="AO23" i="3"/>
  <c r="AN23" i="3"/>
  <c r="AM23" i="3"/>
  <c r="AL23" i="3"/>
  <c r="AK23" i="3"/>
  <c r="AJ23" i="3"/>
  <c r="AI23" i="3"/>
  <c r="AH23" i="3"/>
  <c r="AG23" i="3"/>
  <c r="AF23" i="3"/>
  <c r="AE23" i="3"/>
  <c r="AD23" i="3"/>
  <c r="AC23" i="3"/>
  <c r="AB23" i="3"/>
  <c r="AA23" i="3"/>
  <c r="Z23" i="3"/>
  <c r="Y23" i="3"/>
  <c r="X23" i="3"/>
  <c r="W23" i="3"/>
  <c r="V23" i="3"/>
  <c r="U23" i="3"/>
  <c r="AZ23" i="3" s="1"/>
  <c r="BB23" i="3" s="1"/>
  <c r="G23" i="3"/>
  <c r="AN73" i="3" s="1"/>
  <c r="AY22" i="3"/>
  <c r="AX22" i="3"/>
  <c r="AW22" i="3"/>
  <c r="AV22" i="3"/>
  <c r="AU22" i="3"/>
  <c r="AT22" i="3"/>
  <c r="AS22" i="3"/>
  <c r="AR22" i="3"/>
  <c r="AQ22" i="3"/>
  <c r="AP22" i="3"/>
  <c r="AO22" i="3"/>
  <c r="AN22" i="3"/>
  <c r="AM22" i="3"/>
  <c r="AL22" i="3"/>
  <c r="AK22" i="3"/>
  <c r="AJ22" i="3"/>
  <c r="AI22" i="3"/>
  <c r="AH22" i="3"/>
  <c r="AG22" i="3"/>
  <c r="AF22" i="3"/>
  <c r="AE22" i="3"/>
  <c r="AD22" i="3"/>
  <c r="AC22" i="3"/>
  <c r="AB22" i="3"/>
  <c r="AA22" i="3"/>
  <c r="Z22" i="3"/>
  <c r="Y22" i="3"/>
  <c r="X22" i="3"/>
  <c r="W22" i="3"/>
  <c r="V22" i="3"/>
  <c r="U22" i="3"/>
  <c r="AZ22" i="3" s="1"/>
  <c r="BB22" i="3" s="1"/>
  <c r="F22" i="3"/>
  <c r="AV72" i="3" s="1"/>
  <c r="AW19" i="3"/>
  <c r="AW20" i="3" s="1"/>
  <c r="AV19" i="3"/>
  <c r="AV20" i="3" s="1"/>
  <c r="AU19" i="3"/>
  <c r="AU20" i="3" s="1"/>
  <c r="AT19" i="3"/>
  <c r="AT20" i="3" s="1"/>
  <c r="AN19" i="3"/>
  <c r="AN20" i="3" s="1"/>
  <c r="AL19" i="3"/>
  <c r="AL20" i="3" s="1"/>
  <c r="Z19" i="3"/>
  <c r="Z20" i="3" s="1"/>
  <c r="Y19" i="3"/>
  <c r="Y20" i="3" s="1"/>
  <c r="X19" i="3"/>
  <c r="X20" i="3" s="1"/>
  <c r="W19" i="3"/>
  <c r="W20" i="3" s="1"/>
  <c r="V19" i="3"/>
  <c r="V20" i="3" s="1"/>
  <c r="AY18" i="3"/>
  <c r="AY19" i="3" s="1"/>
  <c r="AY20" i="3" s="1"/>
  <c r="AX18" i="3"/>
  <c r="AX19" i="3" s="1"/>
  <c r="AX20" i="3" s="1"/>
  <c r="AW18" i="3"/>
  <c r="AZ16" i="3"/>
  <c r="AD2" i="3"/>
  <c r="AS19" i="3" s="1"/>
  <c r="AS20" i="3" s="1"/>
  <c r="BC8" i="3" l="1"/>
  <c r="AI19" i="3"/>
  <c r="AI20" i="3" s="1"/>
  <c r="AB19" i="3"/>
  <c r="AB20" i="3" s="1"/>
  <c r="AJ19" i="3"/>
  <c r="AJ20" i="3" s="1"/>
  <c r="AH19" i="3"/>
  <c r="AH20" i="3" s="1"/>
  <c r="AK19" i="3"/>
  <c r="AK20" i="3" s="1"/>
  <c r="Y72" i="3"/>
  <c r="AK72" i="3"/>
  <c r="AW72" i="3"/>
  <c r="AC73" i="3"/>
  <c r="AO73" i="3"/>
  <c r="AA19" i="3"/>
  <c r="AA20" i="3" s="1"/>
  <c r="AM19" i="3"/>
  <c r="AM20" i="3" s="1"/>
  <c r="Z72" i="3"/>
  <c r="AL72" i="3"/>
  <c r="AX72" i="3"/>
  <c r="AD73" i="3"/>
  <c r="AP73" i="3"/>
  <c r="AE73" i="3"/>
  <c r="AB72" i="3"/>
  <c r="AN72" i="3"/>
  <c r="AF73" i="3"/>
  <c r="AR73" i="3"/>
  <c r="AY72" i="3"/>
  <c r="AO19" i="3"/>
  <c r="AO20" i="3" s="1"/>
  <c r="AD19" i="3"/>
  <c r="AD20" i="3" s="1"/>
  <c r="AP19" i="3"/>
  <c r="AP20" i="3" s="1"/>
  <c r="AC72" i="3"/>
  <c r="AO72" i="3"/>
  <c r="U73" i="3"/>
  <c r="AG73" i="3"/>
  <c r="AS73" i="3"/>
  <c r="AM72" i="3"/>
  <c r="AD72" i="3"/>
  <c r="AP72" i="3"/>
  <c r="V73" i="3"/>
  <c r="AH73" i="3"/>
  <c r="AT73" i="3"/>
  <c r="AA72" i="3"/>
  <c r="AQ19" i="3"/>
  <c r="AQ20" i="3" s="1"/>
  <c r="AF19" i="3"/>
  <c r="AF20" i="3" s="1"/>
  <c r="AR19" i="3"/>
  <c r="AR20" i="3" s="1"/>
  <c r="AE72" i="3"/>
  <c r="AQ72" i="3"/>
  <c r="W73" i="3"/>
  <c r="AI73" i="3"/>
  <c r="AU73" i="3"/>
  <c r="AC19" i="3"/>
  <c r="AC20" i="3" s="1"/>
  <c r="AE19" i="3"/>
  <c r="AE20" i="3" s="1"/>
  <c r="U19" i="3"/>
  <c r="U20" i="3" s="1"/>
  <c r="AG19" i="3"/>
  <c r="AG20" i="3" s="1"/>
  <c r="AF72" i="3"/>
  <c r="AR72" i="3"/>
  <c r="X73" i="3"/>
  <c r="AJ73" i="3"/>
  <c r="AV73" i="3"/>
  <c r="U72" i="3"/>
  <c r="AG72" i="3"/>
  <c r="AS72" i="3"/>
  <c r="Y73" i="3"/>
  <c r="AK73" i="3"/>
  <c r="AW73" i="3"/>
  <c r="V72" i="3"/>
  <c r="AH72" i="3"/>
  <c r="AT72" i="3"/>
  <c r="Z73" i="3"/>
  <c r="AL73" i="3"/>
  <c r="AX73" i="3"/>
  <c r="W72" i="3"/>
  <c r="AI72" i="3"/>
  <c r="AU72" i="3"/>
  <c r="AA73" i="3"/>
  <c r="AM73" i="3"/>
  <c r="AY73" i="3"/>
  <c r="X72" i="3"/>
  <c r="AJ72" i="3"/>
  <c r="AB73" i="3"/>
  <c r="AZ73" i="3" l="1"/>
  <c r="AZ72" i="3"/>
  <c r="AO74" i="2" l="1"/>
  <c r="AC74" i="2"/>
  <c r="AY68" i="2"/>
  <c r="AX68" i="2"/>
  <c r="AW68" i="2"/>
  <c r="AV68" i="2"/>
  <c r="AU68" i="2"/>
  <c r="AT68" i="2"/>
  <c r="AS68" i="2"/>
  <c r="AR68" i="2"/>
  <c r="AQ68" i="2"/>
  <c r="AP68" i="2"/>
  <c r="AO68" i="2"/>
  <c r="AN68" i="2"/>
  <c r="AM68" i="2"/>
  <c r="AL68" i="2"/>
  <c r="AK68" i="2"/>
  <c r="AJ68" i="2"/>
  <c r="AI68" i="2"/>
  <c r="AH68" i="2"/>
  <c r="AG68" i="2"/>
  <c r="AF68" i="2"/>
  <c r="AE68" i="2"/>
  <c r="AD68" i="2"/>
  <c r="AC68" i="2"/>
  <c r="AB68" i="2"/>
  <c r="AA68" i="2"/>
  <c r="Z68" i="2"/>
  <c r="Y68" i="2"/>
  <c r="X68" i="2"/>
  <c r="W68" i="2"/>
  <c r="V68" i="2"/>
  <c r="U68" i="2"/>
  <c r="AZ68" i="2" s="1"/>
  <c r="BB68" i="2" s="1"/>
  <c r="G68" i="2"/>
  <c r="AY67" i="2"/>
  <c r="AX67" i="2"/>
  <c r="AW67" i="2"/>
  <c r="AV67" i="2"/>
  <c r="AU67" i="2"/>
  <c r="AT67" i="2"/>
  <c r="AS67" i="2"/>
  <c r="AR67" i="2"/>
  <c r="AQ67" i="2"/>
  <c r="AP67" i="2"/>
  <c r="AO67" i="2"/>
  <c r="AN67" i="2"/>
  <c r="AM67" i="2"/>
  <c r="AL67" i="2"/>
  <c r="AK67" i="2"/>
  <c r="AJ67" i="2"/>
  <c r="AI67" i="2"/>
  <c r="AH67" i="2"/>
  <c r="AG67" i="2"/>
  <c r="AF67" i="2"/>
  <c r="AE67" i="2"/>
  <c r="AD67" i="2"/>
  <c r="AC67" i="2"/>
  <c r="AB67" i="2"/>
  <c r="AA67" i="2"/>
  <c r="Z67" i="2"/>
  <c r="Y67" i="2"/>
  <c r="X67" i="2"/>
  <c r="W67" i="2"/>
  <c r="V67" i="2"/>
  <c r="U67" i="2"/>
  <c r="AZ67" i="2" s="1"/>
  <c r="BB67" i="2" s="1"/>
  <c r="F67" i="2"/>
  <c r="AY65" i="2"/>
  <c r="AX65" i="2"/>
  <c r="AW65" i="2"/>
  <c r="AV65" i="2"/>
  <c r="AU65" i="2"/>
  <c r="AT65" i="2"/>
  <c r="AS65" i="2"/>
  <c r="AR65" i="2"/>
  <c r="AQ65" i="2"/>
  <c r="AP65" i="2"/>
  <c r="AO65" i="2"/>
  <c r="AN65" i="2"/>
  <c r="AM65" i="2"/>
  <c r="AL65" i="2"/>
  <c r="AK65" i="2"/>
  <c r="AJ65" i="2"/>
  <c r="AI65" i="2"/>
  <c r="AH65" i="2"/>
  <c r="AG65" i="2"/>
  <c r="AF65" i="2"/>
  <c r="AE65" i="2"/>
  <c r="AD65" i="2"/>
  <c r="AC65" i="2"/>
  <c r="AB65" i="2"/>
  <c r="AA65" i="2"/>
  <c r="Z65" i="2"/>
  <c r="Y65" i="2"/>
  <c r="X65" i="2"/>
  <c r="W65" i="2"/>
  <c r="V65" i="2"/>
  <c r="U65" i="2"/>
  <c r="AZ65" i="2" s="1"/>
  <c r="BB65" i="2" s="1"/>
  <c r="G65" i="2"/>
  <c r="AY64" i="2"/>
  <c r="AX64" i="2"/>
  <c r="AW64" i="2"/>
  <c r="AV64" i="2"/>
  <c r="AU64" i="2"/>
  <c r="AT64" i="2"/>
  <c r="AS64" i="2"/>
  <c r="AR64" i="2"/>
  <c r="AQ64" i="2"/>
  <c r="AP64" i="2"/>
  <c r="AO64" i="2"/>
  <c r="AN64" i="2"/>
  <c r="AM64" i="2"/>
  <c r="AL64" i="2"/>
  <c r="AK64" i="2"/>
  <c r="AJ64" i="2"/>
  <c r="AI64" i="2"/>
  <c r="AH64" i="2"/>
  <c r="AG64" i="2"/>
  <c r="AF64" i="2"/>
  <c r="AE64" i="2"/>
  <c r="AD64" i="2"/>
  <c r="AC64" i="2"/>
  <c r="AB64" i="2"/>
  <c r="AA64" i="2"/>
  <c r="Z64" i="2"/>
  <c r="Y64" i="2"/>
  <c r="X64" i="2"/>
  <c r="W64" i="2"/>
  <c r="V64" i="2"/>
  <c r="U64" i="2"/>
  <c r="AZ64" i="2" s="1"/>
  <c r="BB64" i="2" s="1"/>
  <c r="F64" i="2"/>
  <c r="AZ62" i="2"/>
  <c r="BB62" i="2" s="1"/>
  <c r="AY62" i="2"/>
  <c r="AX62" i="2"/>
  <c r="AW62" i="2"/>
  <c r="AV62" i="2"/>
  <c r="AU62" i="2"/>
  <c r="AT62" i="2"/>
  <c r="AS62" i="2"/>
  <c r="AR62" i="2"/>
  <c r="AQ62" i="2"/>
  <c r="AP62" i="2"/>
  <c r="AO62" i="2"/>
  <c r="AN62" i="2"/>
  <c r="AM62" i="2"/>
  <c r="AL62" i="2"/>
  <c r="AK62" i="2"/>
  <c r="AJ62" i="2"/>
  <c r="AI62" i="2"/>
  <c r="AH62" i="2"/>
  <c r="AG62" i="2"/>
  <c r="AF62" i="2"/>
  <c r="AE62" i="2"/>
  <c r="AD62" i="2"/>
  <c r="AC62" i="2"/>
  <c r="AB62" i="2"/>
  <c r="AA62" i="2"/>
  <c r="Z62" i="2"/>
  <c r="Y62" i="2"/>
  <c r="X62" i="2"/>
  <c r="W62" i="2"/>
  <c r="V62" i="2"/>
  <c r="U62" i="2"/>
  <c r="G62" i="2"/>
  <c r="AY61" i="2"/>
  <c r="AX61" i="2"/>
  <c r="AW61" i="2"/>
  <c r="AV61" i="2"/>
  <c r="AU61" i="2"/>
  <c r="AT61" i="2"/>
  <c r="AS61" i="2"/>
  <c r="AR61" i="2"/>
  <c r="AQ61" i="2"/>
  <c r="AP61" i="2"/>
  <c r="AO61" i="2"/>
  <c r="AN61" i="2"/>
  <c r="AM61" i="2"/>
  <c r="AL61" i="2"/>
  <c r="AK61" i="2"/>
  <c r="AJ61" i="2"/>
  <c r="AI61" i="2"/>
  <c r="AH61" i="2"/>
  <c r="AG61" i="2"/>
  <c r="AF61" i="2"/>
  <c r="AE61" i="2"/>
  <c r="AD61" i="2"/>
  <c r="AC61" i="2"/>
  <c r="AB61" i="2"/>
  <c r="AA61" i="2"/>
  <c r="Z61" i="2"/>
  <c r="Y61" i="2"/>
  <c r="X61" i="2"/>
  <c r="W61" i="2"/>
  <c r="V61" i="2"/>
  <c r="U61" i="2"/>
  <c r="AZ61" i="2" s="1"/>
  <c r="BB61" i="2" s="1"/>
  <c r="F61" i="2"/>
  <c r="AY59" i="2"/>
  <c r="AX59" i="2"/>
  <c r="AW59" i="2"/>
  <c r="AV59" i="2"/>
  <c r="AU59" i="2"/>
  <c r="AT59" i="2"/>
  <c r="AS59" i="2"/>
  <c r="AR59" i="2"/>
  <c r="AQ59" i="2"/>
  <c r="AP59" i="2"/>
  <c r="AO59" i="2"/>
  <c r="AN59" i="2"/>
  <c r="AM59" i="2"/>
  <c r="AL59" i="2"/>
  <c r="AK59" i="2"/>
  <c r="AJ59" i="2"/>
  <c r="AI59" i="2"/>
  <c r="AH59" i="2"/>
  <c r="AG59" i="2"/>
  <c r="AF59" i="2"/>
  <c r="AE59" i="2"/>
  <c r="AD59" i="2"/>
  <c r="AC59" i="2"/>
  <c r="AB59" i="2"/>
  <c r="AA59" i="2"/>
  <c r="Z59" i="2"/>
  <c r="Y59" i="2"/>
  <c r="X59" i="2"/>
  <c r="W59" i="2"/>
  <c r="V59" i="2"/>
  <c r="U59" i="2"/>
  <c r="AZ59" i="2" s="1"/>
  <c r="BB59" i="2" s="1"/>
  <c r="G59" i="2"/>
  <c r="AY58" i="2"/>
  <c r="AX58" i="2"/>
  <c r="AW58" i="2"/>
  <c r="AV58" i="2"/>
  <c r="AU58" i="2"/>
  <c r="AT58" i="2"/>
  <c r="AS58" i="2"/>
  <c r="AR58" i="2"/>
  <c r="AQ58" i="2"/>
  <c r="AP58" i="2"/>
  <c r="AO58" i="2"/>
  <c r="AN58" i="2"/>
  <c r="AM58" i="2"/>
  <c r="AL58" i="2"/>
  <c r="AK58" i="2"/>
  <c r="AJ58" i="2"/>
  <c r="AI58" i="2"/>
  <c r="AH58" i="2"/>
  <c r="AG58" i="2"/>
  <c r="AF58" i="2"/>
  <c r="AE58" i="2"/>
  <c r="AD58" i="2"/>
  <c r="AC58" i="2"/>
  <c r="AB58" i="2"/>
  <c r="AA58" i="2"/>
  <c r="Z58" i="2"/>
  <c r="Y58" i="2"/>
  <c r="X58" i="2"/>
  <c r="W58" i="2"/>
  <c r="V58" i="2"/>
  <c r="U58" i="2"/>
  <c r="AZ58" i="2" s="1"/>
  <c r="BB58" i="2" s="1"/>
  <c r="F58" i="2"/>
  <c r="AY56" i="2"/>
  <c r="AX56" i="2"/>
  <c r="AW56" i="2"/>
  <c r="AV56" i="2"/>
  <c r="AU56" i="2"/>
  <c r="AT56" i="2"/>
  <c r="AS56" i="2"/>
  <c r="AR56" i="2"/>
  <c r="AQ56" i="2"/>
  <c r="AP56" i="2"/>
  <c r="AO56" i="2"/>
  <c r="AN56" i="2"/>
  <c r="AM56" i="2"/>
  <c r="AL56" i="2"/>
  <c r="AK56" i="2"/>
  <c r="AJ56" i="2"/>
  <c r="AI56" i="2"/>
  <c r="AH56" i="2"/>
  <c r="AG56" i="2"/>
  <c r="AF56" i="2"/>
  <c r="AE56" i="2"/>
  <c r="AD56" i="2"/>
  <c r="AC56" i="2"/>
  <c r="AB56" i="2"/>
  <c r="AA56" i="2"/>
  <c r="Z56" i="2"/>
  <c r="Y56" i="2"/>
  <c r="X56" i="2"/>
  <c r="W56" i="2"/>
  <c r="V56" i="2"/>
  <c r="U56" i="2"/>
  <c r="AZ56" i="2" s="1"/>
  <c r="BB56" i="2" s="1"/>
  <c r="G56" i="2"/>
  <c r="AY55" i="2"/>
  <c r="AX55" i="2"/>
  <c r="AW55" i="2"/>
  <c r="AV55" i="2"/>
  <c r="AU55" i="2"/>
  <c r="AT55" i="2"/>
  <c r="AS55" i="2"/>
  <c r="AR55" i="2"/>
  <c r="AQ55" i="2"/>
  <c r="AP55" i="2"/>
  <c r="AO55" i="2"/>
  <c r="AN55" i="2"/>
  <c r="AM55" i="2"/>
  <c r="AL55" i="2"/>
  <c r="AK55" i="2"/>
  <c r="AJ55" i="2"/>
  <c r="AI55" i="2"/>
  <c r="AH55" i="2"/>
  <c r="AG55" i="2"/>
  <c r="AF55" i="2"/>
  <c r="AE55" i="2"/>
  <c r="AD55" i="2"/>
  <c r="AC55" i="2"/>
  <c r="AB55" i="2"/>
  <c r="AA55" i="2"/>
  <c r="Z55" i="2"/>
  <c r="Y55" i="2"/>
  <c r="X55" i="2"/>
  <c r="W55" i="2"/>
  <c r="V55" i="2"/>
  <c r="U55" i="2"/>
  <c r="AZ55" i="2" s="1"/>
  <c r="BB55" i="2" s="1"/>
  <c r="F55" i="2"/>
  <c r="AY53" i="2"/>
  <c r="AX53" i="2"/>
  <c r="AW53" i="2"/>
  <c r="AV53" i="2"/>
  <c r="AU53" i="2"/>
  <c r="AT53" i="2"/>
  <c r="AS53" i="2"/>
  <c r="AR53" i="2"/>
  <c r="AQ53" i="2"/>
  <c r="AP53" i="2"/>
  <c r="AO53" i="2"/>
  <c r="AN53" i="2"/>
  <c r="AM53" i="2"/>
  <c r="AL53" i="2"/>
  <c r="AK53" i="2"/>
  <c r="AJ53" i="2"/>
  <c r="AI53" i="2"/>
  <c r="AH53" i="2"/>
  <c r="AG53" i="2"/>
  <c r="AF53" i="2"/>
  <c r="AE53" i="2"/>
  <c r="AD53" i="2"/>
  <c r="AC53" i="2"/>
  <c r="AB53" i="2"/>
  <c r="AA53" i="2"/>
  <c r="Z53" i="2"/>
  <c r="Y53" i="2"/>
  <c r="X53" i="2"/>
  <c r="W53" i="2"/>
  <c r="V53" i="2"/>
  <c r="U53" i="2"/>
  <c r="AZ53" i="2" s="1"/>
  <c r="BB53" i="2" s="1"/>
  <c r="G53" i="2"/>
  <c r="AY52" i="2"/>
  <c r="AX52" i="2"/>
  <c r="AW52" i="2"/>
  <c r="AV52" i="2"/>
  <c r="AU52" i="2"/>
  <c r="AT52" i="2"/>
  <c r="AS52" i="2"/>
  <c r="AR52" i="2"/>
  <c r="AQ52" i="2"/>
  <c r="AP52" i="2"/>
  <c r="AO52" i="2"/>
  <c r="AN52" i="2"/>
  <c r="AM52" i="2"/>
  <c r="AL52" i="2"/>
  <c r="AK52" i="2"/>
  <c r="AJ52" i="2"/>
  <c r="AI52" i="2"/>
  <c r="AH52" i="2"/>
  <c r="AG52" i="2"/>
  <c r="AF52" i="2"/>
  <c r="AE52" i="2"/>
  <c r="AD52" i="2"/>
  <c r="AC52" i="2"/>
  <c r="AB52" i="2"/>
  <c r="AA52" i="2"/>
  <c r="Z52" i="2"/>
  <c r="Y52" i="2"/>
  <c r="X52" i="2"/>
  <c r="W52" i="2"/>
  <c r="AZ52" i="2" s="1"/>
  <c r="BB52" i="2" s="1"/>
  <c r="V52" i="2"/>
  <c r="U52" i="2"/>
  <c r="F52" i="2"/>
  <c r="AZ50" i="2"/>
  <c r="BB50" i="2" s="1"/>
  <c r="AY50" i="2"/>
  <c r="AX50" i="2"/>
  <c r="AW50" i="2"/>
  <c r="AV50" i="2"/>
  <c r="AU50" i="2"/>
  <c r="AT50" i="2"/>
  <c r="AS50" i="2"/>
  <c r="AR50" i="2"/>
  <c r="AQ50" i="2"/>
  <c r="AP50" i="2"/>
  <c r="AO50" i="2"/>
  <c r="AN50" i="2"/>
  <c r="AM50" i="2"/>
  <c r="AL50" i="2"/>
  <c r="AK50" i="2"/>
  <c r="AJ50" i="2"/>
  <c r="AI50" i="2"/>
  <c r="AH50" i="2"/>
  <c r="AG50" i="2"/>
  <c r="AF50" i="2"/>
  <c r="AE50" i="2"/>
  <c r="AD50" i="2"/>
  <c r="AC50" i="2"/>
  <c r="AB50" i="2"/>
  <c r="AA50" i="2"/>
  <c r="Z50" i="2"/>
  <c r="Y50" i="2"/>
  <c r="X50" i="2"/>
  <c r="W50" i="2"/>
  <c r="V50" i="2"/>
  <c r="U50" i="2"/>
  <c r="G50" i="2"/>
  <c r="AY49" i="2"/>
  <c r="AX49" i="2"/>
  <c r="AW49" i="2"/>
  <c r="AV49" i="2"/>
  <c r="AU49" i="2"/>
  <c r="AT49" i="2"/>
  <c r="AS49" i="2"/>
  <c r="AR49" i="2"/>
  <c r="AQ49" i="2"/>
  <c r="AP49" i="2"/>
  <c r="AO49" i="2"/>
  <c r="AN49" i="2"/>
  <c r="AM49" i="2"/>
  <c r="AL49" i="2"/>
  <c r="AK49" i="2"/>
  <c r="AJ49" i="2"/>
  <c r="AI49" i="2"/>
  <c r="AH49" i="2"/>
  <c r="AG49" i="2"/>
  <c r="AF49" i="2"/>
  <c r="AE49" i="2"/>
  <c r="AD49" i="2"/>
  <c r="AC49" i="2"/>
  <c r="AB49" i="2"/>
  <c r="AA49" i="2"/>
  <c r="Z49" i="2"/>
  <c r="Y49" i="2"/>
  <c r="X49" i="2"/>
  <c r="W49" i="2"/>
  <c r="V49" i="2"/>
  <c r="U49" i="2"/>
  <c r="AZ49" i="2" s="1"/>
  <c r="BB49" i="2" s="1"/>
  <c r="F49" i="2"/>
  <c r="AY47" i="2"/>
  <c r="AX47" i="2"/>
  <c r="AW47" i="2"/>
  <c r="AV47" i="2"/>
  <c r="AU47" i="2"/>
  <c r="AT47" i="2"/>
  <c r="AS47" i="2"/>
  <c r="AR47" i="2"/>
  <c r="AQ47" i="2"/>
  <c r="AP47" i="2"/>
  <c r="AO47" i="2"/>
  <c r="AN47" i="2"/>
  <c r="AM47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AZ47" i="2" s="1"/>
  <c r="BB47" i="2" s="1"/>
  <c r="G47" i="2"/>
  <c r="AY46" i="2"/>
  <c r="AX46" i="2"/>
  <c r="AW46" i="2"/>
  <c r="AV46" i="2"/>
  <c r="AU46" i="2"/>
  <c r="AT46" i="2"/>
  <c r="AS46" i="2"/>
  <c r="AR46" i="2"/>
  <c r="AQ46" i="2"/>
  <c r="AP46" i="2"/>
  <c r="AO46" i="2"/>
  <c r="AN46" i="2"/>
  <c r="AM46" i="2"/>
  <c r="AL46" i="2"/>
  <c r="AK46" i="2"/>
  <c r="AJ46" i="2"/>
  <c r="AI46" i="2"/>
  <c r="AH46" i="2"/>
  <c r="AG46" i="2"/>
  <c r="AF46" i="2"/>
  <c r="AE46" i="2"/>
  <c r="AD46" i="2"/>
  <c r="AC46" i="2"/>
  <c r="AB46" i="2"/>
  <c r="AA46" i="2"/>
  <c r="Z46" i="2"/>
  <c r="Y46" i="2"/>
  <c r="X46" i="2"/>
  <c r="W46" i="2"/>
  <c r="V46" i="2"/>
  <c r="U46" i="2"/>
  <c r="AZ46" i="2" s="1"/>
  <c r="BB46" i="2" s="1"/>
  <c r="F46" i="2"/>
  <c r="AY44" i="2"/>
  <c r="AX44" i="2"/>
  <c r="AW44" i="2"/>
  <c r="AV44" i="2"/>
  <c r="AU44" i="2"/>
  <c r="AT44" i="2"/>
  <c r="AS44" i="2"/>
  <c r="AR44" i="2"/>
  <c r="AQ44" i="2"/>
  <c r="AP44" i="2"/>
  <c r="AO44" i="2"/>
  <c r="AN44" i="2"/>
  <c r="AM44" i="2"/>
  <c r="AL44" i="2"/>
  <c r="AK44" i="2"/>
  <c r="AJ44" i="2"/>
  <c r="AI44" i="2"/>
  <c r="AH44" i="2"/>
  <c r="AG44" i="2"/>
  <c r="AF44" i="2"/>
  <c r="AE44" i="2"/>
  <c r="AD44" i="2"/>
  <c r="AC44" i="2"/>
  <c r="AB44" i="2"/>
  <c r="AA44" i="2"/>
  <c r="Z44" i="2"/>
  <c r="Y44" i="2"/>
  <c r="X44" i="2"/>
  <c r="W44" i="2"/>
  <c r="V44" i="2"/>
  <c r="U44" i="2"/>
  <c r="AZ44" i="2" s="1"/>
  <c r="BB44" i="2" s="1"/>
  <c r="G44" i="2"/>
  <c r="AY43" i="2"/>
  <c r="AX43" i="2"/>
  <c r="AW43" i="2"/>
  <c r="AV43" i="2"/>
  <c r="AU43" i="2"/>
  <c r="AT43" i="2"/>
  <c r="AS43" i="2"/>
  <c r="AR43" i="2"/>
  <c r="AQ43" i="2"/>
  <c r="AP43" i="2"/>
  <c r="AO43" i="2"/>
  <c r="AN43" i="2"/>
  <c r="AM43" i="2"/>
  <c r="AL43" i="2"/>
  <c r="AK43" i="2"/>
  <c r="AJ43" i="2"/>
  <c r="AI43" i="2"/>
  <c r="AH43" i="2"/>
  <c r="AG43" i="2"/>
  <c r="AF43" i="2"/>
  <c r="AE43" i="2"/>
  <c r="AD43" i="2"/>
  <c r="AC43" i="2"/>
  <c r="AB43" i="2"/>
  <c r="AA43" i="2"/>
  <c r="Z43" i="2"/>
  <c r="Y43" i="2"/>
  <c r="X43" i="2"/>
  <c r="W43" i="2"/>
  <c r="V43" i="2"/>
  <c r="U43" i="2"/>
  <c r="AZ43" i="2" s="1"/>
  <c r="BB43" i="2" s="1"/>
  <c r="F43" i="2"/>
  <c r="AY41" i="2"/>
  <c r="AX41" i="2"/>
  <c r="AW41" i="2"/>
  <c r="AV41" i="2"/>
  <c r="AU41" i="2"/>
  <c r="AT41" i="2"/>
  <c r="AS41" i="2"/>
  <c r="AR41" i="2"/>
  <c r="AQ41" i="2"/>
  <c r="AP41" i="2"/>
  <c r="AO41" i="2"/>
  <c r="AN41" i="2"/>
  <c r="AM41" i="2"/>
  <c r="AL41" i="2"/>
  <c r="AK41" i="2"/>
  <c r="AJ41" i="2"/>
  <c r="AI41" i="2"/>
  <c r="AH41" i="2"/>
  <c r="AG41" i="2"/>
  <c r="AF41" i="2"/>
  <c r="AE41" i="2"/>
  <c r="AD41" i="2"/>
  <c r="AC41" i="2"/>
  <c r="AB41" i="2"/>
  <c r="AA41" i="2"/>
  <c r="Z41" i="2"/>
  <c r="Y41" i="2"/>
  <c r="X41" i="2"/>
  <c r="W41" i="2"/>
  <c r="AZ41" i="2" s="1"/>
  <c r="BB41" i="2" s="1"/>
  <c r="V41" i="2"/>
  <c r="U41" i="2"/>
  <c r="G41" i="2"/>
  <c r="AY40" i="2"/>
  <c r="AX40" i="2"/>
  <c r="AW40" i="2"/>
  <c r="AV40" i="2"/>
  <c r="AU40" i="2"/>
  <c r="AT40" i="2"/>
  <c r="AS40" i="2"/>
  <c r="AR40" i="2"/>
  <c r="AQ40" i="2"/>
  <c r="AP40" i="2"/>
  <c r="AO40" i="2"/>
  <c r="AN40" i="2"/>
  <c r="AM40" i="2"/>
  <c r="AL40" i="2"/>
  <c r="AK40" i="2"/>
  <c r="AJ40" i="2"/>
  <c r="AI40" i="2"/>
  <c r="AH40" i="2"/>
  <c r="AG40" i="2"/>
  <c r="AF40" i="2"/>
  <c r="AE40" i="2"/>
  <c r="AD40" i="2"/>
  <c r="AC40" i="2"/>
  <c r="AB40" i="2"/>
  <c r="AA40" i="2"/>
  <c r="Z40" i="2"/>
  <c r="Y40" i="2"/>
  <c r="X40" i="2"/>
  <c r="W40" i="2"/>
  <c r="V40" i="2"/>
  <c r="U40" i="2"/>
  <c r="AZ40" i="2" s="1"/>
  <c r="BB40" i="2" s="1"/>
  <c r="F40" i="2"/>
  <c r="AY38" i="2"/>
  <c r="AX38" i="2"/>
  <c r="AW38" i="2"/>
  <c r="AV38" i="2"/>
  <c r="AU38" i="2"/>
  <c r="AT38" i="2"/>
  <c r="AS38" i="2"/>
  <c r="AR38" i="2"/>
  <c r="AQ38" i="2"/>
  <c r="AP38" i="2"/>
  <c r="AO38" i="2"/>
  <c r="AN38" i="2"/>
  <c r="AM38" i="2"/>
  <c r="AL38" i="2"/>
  <c r="AK38" i="2"/>
  <c r="AJ38" i="2"/>
  <c r="AI38" i="2"/>
  <c r="AH38" i="2"/>
  <c r="AG38" i="2"/>
  <c r="AF38" i="2"/>
  <c r="AE38" i="2"/>
  <c r="AD38" i="2"/>
  <c r="AC38" i="2"/>
  <c r="AB38" i="2"/>
  <c r="AZ38" i="2" s="1"/>
  <c r="BB38" i="2" s="1"/>
  <c r="AA38" i="2"/>
  <c r="Z38" i="2"/>
  <c r="Y38" i="2"/>
  <c r="X38" i="2"/>
  <c r="W38" i="2"/>
  <c r="V38" i="2"/>
  <c r="U38" i="2"/>
  <c r="G38" i="2"/>
  <c r="AY37" i="2"/>
  <c r="AX37" i="2"/>
  <c r="AW37" i="2"/>
  <c r="AV37" i="2"/>
  <c r="AU37" i="2"/>
  <c r="AT37" i="2"/>
  <c r="AS37" i="2"/>
  <c r="AR37" i="2"/>
  <c r="AQ37" i="2"/>
  <c r="AP37" i="2"/>
  <c r="AO37" i="2"/>
  <c r="AN37" i="2"/>
  <c r="AM37" i="2"/>
  <c r="AL37" i="2"/>
  <c r="AK37" i="2"/>
  <c r="AJ37" i="2"/>
  <c r="AI37" i="2"/>
  <c r="AH37" i="2"/>
  <c r="AG37" i="2"/>
  <c r="AF37" i="2"/>
  <c r="AE37" i="2"/>
  <c r="AD37" i="2"/>
  <c r="AC37" i="2"/>
  <c r="AB37" i="2"/>
  <c r="AA37" i="2"/>
  <c r="Z37" i="2"/>
  <c r="Y37" i="2"/>
  <c r="X37" i="2"/>
  <c r="W37" i="2"/>
  <c r="V37" i="2"/>
  <c r="U37" i="2"/>
  <c r="AZ37" i="2" s="1"/>
  <c r="BB37" i="2" s="1"/>
  <c r="F37" i="2"/>
  <c r="AY35" i="2"/>
  <c r="AX35" i="2"/>
  <c r="AW35" i="2"/>
  <c r="AV35" i="2"/>
  <c r="AU35" i="2"/>
  <c r="AT35" i="2"/>
  <c r="AS35" i="2"/>
  <c r="AR35" i="2"/>
  <c r="AQ35" i="2"/>
  <c r="AP35" i="2"/>
  <c r="AO35" i="2"/>
  <c r="AN35" i="2"/>
  <c r="AM35" i="2"/>
  <c r="AL35" i="2"/>
  <c r="AK35" i="2"/>
  <c r="AJ35" i="2"/>
  <c r="AI35" i="2"/>
  <c r="AH35" i="2"/>
  <c r="AG35" i="2"/>
  <c r="AF35" i="2"/>
  <c r="AE35" i="2"/>
  <c r="AD35" i="2"/>
  <c r="AC35" i="2"/>
  <c r="AB35" i="2"/>
  <c r="AA35" i="2"/>
  <c r="Z35" i="2"/>
  <c r="Y35" i="2"/>
  <c r="X35" i="2"/>
  <c r="W35" i="2"/>
  <c r="V35" i="2"/>
  <c r="U35" i="2"/>
  <c r="AZ35" i="2" s="1"/>
  <c r="BB35" i="2" s="1"/>
  <c r="G35" i="2"/>
  <c r="AY34" i="2"/>
  <c r="AX34" i="2"/>
  <c r="AW34" i="2"/>
  <c r="AV34" i="2"/>
  <c r="AU34" i="2"/>
  <c r="AT34" i="2"/>
  <c r="AS34" i="2"/>
  <c r="AR34" i="2"/>
  <c r="AQ34" i="2"/>
  <c r="AP34" i="2"/>
  <c r="AO34" i="2"/>
  <c r="AN34" i="2"/>
  <c r="AM34" i="2"/>
  <c r="AL34" i="2"/>
  <c r="AK34" i="2"/>
  <c r="AJ34" i="2"/>
  <c r="AI34" i="2"/>
  <c r="AH34" i="2"/>
  <c r="AG34" i="2"/>
  <c r="AF34" i="2"/>
  <c r="AE34" i="2"/>
  <c r="AD34" i="2"/>
  <c r="AC34" i="2"/>
  <c r="AB34" i="2"/>
  <c r="AA34" i="2"/>
  <c r="Z34" i="2"/>
  <c r="Y34" i="2"/>
  <c r="X34" i="2"/>
  <c r="W34" i="2"/>
  <c r="V34" i="2"/>
  <c r="U34" i="2"/>
  <c r="AZ34" i="2" s="1"/>
  <c r="BB34" i="2" s="1"/>
  <c r="F34" i="2"/>
  <c r="AY32" i="2"/>
  <c r="AX32" i="2"/>
  <c r="AW32" i="2"/>
  <c r="AV32" i="2"/>
  <c r="AU32" i="2"/>
  <c r="AT32" i="2"/>
  <c r="AS32" i="2"/>
  <c r="AR32" i="2"/>
  <c r="AQ32" i="2"/>
  <c r="AP32" i="2"/>
  <c r="AO32" i="2"/>
  <c r="AN32" i="2"/>
  <c r="AM32" i="2"/>
  <c r="AL32" i="2"/>
  <c r="AK32" i="2"/>
  <c r="AJ32" i="2"/>
  <c r="AI32" i="2"/>
  <c r="AH32" i="2"/>
  <c r="AG32" i="2"/>
  <c r="AF32" i="2"/>
  <c r="AE32" i="2"/>
  <c r="AD32" i="2"/>
  <c r="AC32" i="2"/>
  <c r="AB32" i="2"/>
  <c r="AA32" i="2"/>
  <c r="Z32" i="2"/>
  <c r="Y32" i="2"/>
  <c r="X32" i="2"/>
  <c r="W32" i="2"/>
  <c r="V32" i="2"/>
  <c r="AZ32" i="2" s="1"/>
  <c r="BB32" i="2" s="1"/>
  <c r="U32" i="2"/>
  <c r="G32" i="2"/>
  <c r="AY31" i="2"/>
  <c r="AX31" i="2"/>
  <c r="AW31" i="2"/>
  <c r="AV31" i="2"/>
  <c r="AU31" i="2"/>
  <c r="AT31" i="2"/>
  <c r="AS31" i="2"/>
  <c r="AR31" i="2"/>
  <c r="AQ31" i="2"/>
  <c r="AP31" i="2"/>
  <c r="AO31" i="2"/>
  <c r="AN31" i="2"/>
  <c r="AM31" i="2"/>
  <c r="AL31" i="2"/>
  <c r="AK31" i="2"/>
  <c r="AJ31" i="2"/>
  <c r="AI31" i="2"/>
  <c r="AH31" i="2"/>
  <c r="AG31" i="2"/>
  <c r="AF31" i="2"/>
  <c r="AE31" i="2"/>
  <c r="AD31" i="2"/>
  <c r="AC31" i="2"/>
  <c r="AB31" i="2"/>
  <c r="AA31" i="2"/>
  <c r="Z31" i="2"/>
  <c r="Y31" i="2"/>
  <c r="X31" i="2"/>
  <c r="W31" i="2"/>
  <c r="V31" i="2"/>
  <c r="U31" i="2"/>
  <c r="AZ31" i="2" s="1"/>
  <c r="BB31" i="2" s="1"/>
  <c r="F31" i="2"/>
  <c r="AK73" i="2" s="1"/>
  <c r="AY29" i="2"/>
  <c r="AX29" i="2"/>
  <c r="AW29" i="2"/>
  <c r="AV29" i="2"/>
  <c r="AU29" i="2"/>
  <c r="AT29" i="2"/>
  <c r="AS29" i="2"/>
  <c r="AR29" i="2"/>
  <c r="AQ29" i="2"/>
  <c r="AP29" i="2"/>
  <c r="AO29" i="2"/>
  <c r="AN29" i="2"/>
  <c r="AM29" i="2"/>
  <c r="AL29" i="2"/>
  <c r="AK29" i="2"/>
  <c r="AJ29" i="2"/>
  <c r="AI29" i="2"/>
  <c r="AH29" i="2"/>
  <c r="AG29" i="2"/>
  <c r="AF29" i="2"/>
  <c r="AE29" i="2"/>
  <c r="AD29" i="2"/>
  <c r="AC29" i="2"/>
  <c r="AB29" i="2"/>
  <c r="AA29" i="2"/>
  <c r="Z29" i="2"/>
  <c r="Y29" i="2"/>
  <c r="X29" i="2"/>
  <c r="W29" i="2"/>
  <c r="AZ29" i="2" s="1"/>
  <c r="BB29" i="2" s="1"/>
  <c r="V29" i="2"/>
  <c r="U29" i="2"/>
  <c r="G29" i="2"/>
  <c r="AY28" i="2"/>
  <c r="AX28" i="2"/>
  <c r="AW28" i="2"/>
  <c r="AV28" i="2"/>
  <c r="AU28" i="2"/>
  <c r="AT28" i="2"/>
  <c r="AS28" i="2"/>
  <c r="AR28" i="2"/>
  <c r="AQ28" i="2"/>
  <c r="AP28" i="2"/>
  <c r="AO28" i="2"/>
  <c r="AN28" i="2"/>
  <c r="AM28" i="2"/>
  <c r="AL28" i="2"/>
  <c r="AK28" i="2"/>
  <c r="AJ28" i="2"/>
  <c r="AI28" i="2"/>
  <c r="AH28" i="2"/>
  <c r="AG28" i="2"/>
  <c r="AF28" i="2"/>
  <c r="AE28" i="2"/>
  <c r="AD28" i="2"/>
  <c r="AC28" i="2"/>
  <c r="AB28" i="2"/>
  <c r="AA28" i="2"/>
  <c r="Z28" i="2"/>
  <c r="Y28" i="2"/>
  <c r="X28" i="2"/>
  <c r="W28" i="2"/>
  <c r="V28" i="2"/>
  <c r="U28" i="2"/>
  <c r="AZ28" i="2" s="1"/>
  <c r="BB28" i="2" s="1"/>
  <c r="F28" i="2"/>
  <c r="AY26" i="2"/>
  <c r="AX26" i="2"/>
  <c r="AW26" i="2"/>
  <c r="AV26" i="2"/>
  <c r="AU26" i="2"/>
  <c r="AT26" i="2"/>
  <c r="AS26" i="2"/>
  <c r="AR26" i="2"/>
  <c r="AQ26" i="2"/>
  <c r="AP26" i="2"/>
  <c r="AO26" i="2"/>
  <c r="AN26" i="2"/>
  <c r="AM26" i="2"/>
  <c r="AL26" i="2"/>
  <c r="AK26" i="2"/>
  <c r="AJ26" i="2"/>
  <c r="AI26" i="2"/>
  <c r="AH26" i="2"/>
  <c r="AG26" i="2"/>
  <c r="AF26" i="2"/>
  <c r="AE26" i="2"/>
  <c r="AD26" i="2"/>
  <c r="AC26" i="2"/>
  <c r="AB26" i="2"/>
  <c r="AZ26" i="2" s="1"/>
  <c r="BB26" i="2" s="1"/>
  <c r="AA26" i="2"/>
  <c r="Z26" i="2"/>
  <c r="Y26" i="2"/>
  <c r="X26" i="2"/>
  <c r="W26" i="2"/>
  <c r="V26" i="2"/>
  <c r="U26" i="2"/>
  <c r="G26" i="2"/>
  <c r="AY25" i="2"/>
  <c r="AX25" i="2"/>
  <c r="AW25" i="2"/>
  <c r="AV25" i="2"/>
  <c r="AU25" i="2"/>
  <c r="AT25" i="2"/>
  <c r="AS25" i="2"/>
  <c r="AR25" i="2"/>
  <c r="AQ25" i="2"/>
  <c r="AP25" i="2"/>
  <c r="AO25" i="2"/>
  <c r="AN25" i="2"/>
  <c r="AM25" i="2"/>
  <c r="AL25" i="2"/>
  <c r="AK25" i="2"/>
  <c r="AJ25" i="2"/>
  <c r="AI25" i="2"/>
  <c r="AH25" i="2"/>
  <c r="AG25" i="2"/>
  <c r="AF25" i="2"/>
  <c r="AE25" i="2"/>
  <c r="AD25" i="2"/>
  <c r="AC25" i="2"/>
  <c r="AB25" i="2"/>
  <c r="AA25" i="2"/>
  <c r="Z25" i="2"/>
  <c r="Y25" i="2"/>
  <c r="X25" i="2"/>
  <c r="W25" i="2"/>
  <c r="V25" i="2"/>
  <c r="U25" i="2"/>
  <c r="AZ25" i="2" s="1"/>
  <c r="BB25" i="2" s="1"/>
  <c r="F25" i="2"/>
  <c r="AL73" i="2" s="1"/>
  <c r="B25" i="2"/>
  <c r="B28" i="2" s="1"/>
  <c r="B31" i="2" s="1"/>
  <c r="B34" i="2" s="1"/>
  <c r="B37" i="2" s="1"/>
  <c r="B40" i="2" s="1"/>
  <c r="B43" i="2" s="1"/>
  <c r="B46" i="2" s="1"/>
  <c r="B49" i="2" s="1"/>
  <c r="B52" i="2" s="1"/>
  <c r="B55" i="2" s="1"/>
  <c r="B58" i="2" s="1"/>
  <c r="B61" i="2" s="1"/>
  <c r="B64" i="2" s="1"/>
  <c r="B67" i="2" s="1"/>
  <c r="AY23" i="2"/>
  <c r="AX23" i="2"/>
  <c r="AW23" i="2"/>
  <c r="AV23" i="2"/>
  <c r="AU23" i="2"/>
  <c r="AT23" i="2"/>
  <c r="AS23" i="2"/>
  <c r="AR23" i="2"/>
  <c r="AQ23" i="2"/>
  <c r="AP23" i="2"/>
  <c r="AO23" i="2"/>
  <c r="AN23" i="2"/>
  <c r="AM23" i="2"/>
  <c r="AL23" i="2"/>
  <c r="AK23" i="2"/>
  <c r="AJ23" i="2"/>
  <c r="AI23" i="2"/>
  <c r="AH23" i="2"/>
  <c r="AG23" i="2"/>
  <c r="AF23" i="2"/>
  <c r="AE23" i="2"/>
  <c r="AD23" i="2"/>
  <c r="AC23" i="2"/>
  <c r="AB23" i="2"/>
  <c r="AA23" i="2"/>
  <c r="Z23" i="2"/>
  <c r="Y23" i="2"/>
  <c r="X23" i="2"/>
  <c r="W23" i="2"/>
  <c r="V23" i="2"/>
  <c r="U23" i="2"/>
  <c r="AZ23" i="2" s="1"/>
  <c r="BB23" i="2" s="1"/>
  <c r="G23" i="2"/>
  <c r="AN74" i="2" s="1"/>
  <c r="AY22" i="2"/>
  <c r="AX22" i="2"/>
  <c r="AW22" i="2"/>
  <c r="AV22" i="2"/>
  <c r="AU22" i="2"/>
  <c r="AT22" i="2"/>
  <c r="AS22" i="2"/>
  <c r="AR22" i="2"/>
  <c r="AQ22" i="2"/>
  <c r="AP22" i="2"/>
  <c r="AO22" i="2"/>
  <c r="AN22" i="2"/>
  <c r="AM22" i="2"/>
  <c r="AL22" i="2"/>
  <c r="AK22" i="2"/>
  <c r="AJ22" i="2"/>
  <c r="AI22" i="2"/>
  <c r="AH22" i="2"/>
  <c r="AG22" i="2"/>
  <c r="AF22" i="2"/>
  <c r="AE22" i="2"/>
  <c r="AD22" i="2"/>
  <c r="AC22" i="2"/>
  <c r="AB22" i="2"/>
  <c r="AA22" i="2"/>
  <c r="Z22" i="2"/>
  <c r="Y22" i="2"/>
  <c r="X22" i="2"/>
  <c r="W22" i="2"/>
  <c r="V22" i="2"/>
  <c r="U22" i="2"/>
  <c r="AZ22" i="2" s="1"/>
  <c r="BB22" i="2" s="1"/>
  <c r="F22" i="2"/>
  <c r="AV73" i="2" s="1"/>
  <c r="AL19" i="2"/>
  <c r="AL20" i="2" s="1"/>
  <c r="Z19" i="2"/>
  <c r="Z20" i="2" s="1"/>
  <c r="AY18" i="2"/>
  <c r="AY19" i="2" s="1"/>
  <c r="AY20" i="2" s="1"/>
  <c r="AX18" i="2"/>
  <c r="AX19" i="2" s="1"/>
  <c r="AX20" i="2" s="1"/>
  <c r="AW18" i="2"/>
  <c r="AW19" i="2" s="1"/>
  <c r="AW20" i="2" s="1"/>
  <c r="AZ16" i="2"/>
  <c r="AD2" i="2"/>
  <c r="AK19" i="2" s="1"/>
  <c r="AK20" i="2" s="1"/>
  <c r="Z73" i="2" l="1"/>
  <c r="AX73" i="2"/>
  <c r="AP74" i="2"/>
  <c r="BC8" i="2"/>
  <c r="AB19" i="2"/>
  <c r="AB20" i="2" s="1"/>
  <c r="AN19" i="2"/>
  <c r="AN20" i="2" s="1"/>
  <c r="AA73" i="2"/>
  <c r="AM73" i="2"/>
  <c r="AY73" i="2"/>
  <c r="AE74" i="2"/>
  <c r="AQ74" i="2"/>
  <c r="Y73" i="2"/>
  <c r="AA19" i="2"/>
  <c r="AA20" i="2" s="1"/>
  <c r="AD74" i="2"/>
  <c r="AC19" i="2"/>
  <c r="AC20" i="2" s="1"/>
  <c r="AO19" i="2"/>
  <c r="AO20" i="2" s="1"/>
  <c r="AB73" i="2"/>
  <c r="AN73" i="2"/>
  <c r="AF74" i="2"/>
  <c r="AR74" i="2"/>
  <c r="AC73" i="2"/>
  <c r="AO73" i="2"/>
  <c r="U74" i="2"/>
  <c r="AG74" i="2"/>
  <c r="AS74" i="2"/>
  <c r="AD19" i="2"/>
  <c r="AD20" i="2" s="1"/>
  <c r="AE19" i="2"/>
  <c r="AE20" i="2" s="1"/>
  <c r="AQ19" i="2"/>
  <c r="AQ20" i="2" s="1"/>
  <c r="AD73" i="2"/>
  <c r="AP73" i="2"/>
  <c r="V74" i="2"/>
  <c r="AH74" i="2"/>
  <c r="AT74" i="2"/>
  <c r="AE73" i="2"/>
  <c r="AQ73" i="2"/>
  <c r="W74" i="2"/>
  <c r="AI74" i="2"/>
  <c r="AU74" i="2"/>
  <c r="AR19" i="2"/>
  <c r="AR20" i="2" s="1"/>
  <c r="AS19" i="2"/>
  <c r="AS20" i="2" s="1"/>
  <c r="AF73" i="2"/>
  <c r="AR73" i="2"/>
  <c r="X74" i="2"/>
  <c r="AJ74" i="2"/>
  <c r="AV74" i="2"/>
  <c r="AW73" i="2"/>
  <c r="AF19" i="2"/>
  <c r="AF20" i="2" s="1"/>
  <c r="U19" i="2"/>
  <c r="U20" i="2" s="1"/>
  <c r="V19" i="2"/>
  <c r="V20" i="2" s="1"/>
  <c r="U73" i="2"/>
  <c r="AG73" i="2"/>
  <c r="AS73" i="2"/>
  <c r="Y74" i="2"/>
  <c r="AK74" i="2"/>
  <c r="AW74" i="2"/>
  <c r="W19" i="2"/>
  <c r="W20" i="2" s="1"/>
  <c r="V73" i="2"/>
  <c r="AH73" i="2"/>
  <c r="AT73" i="2"/>
  <c r="Z74" i="2"/>
  <c r="AL74" i="2"/>
  <c r="AX74" i="2"/>
  <c r="AP19" i="2"/>
  <c r="AP20" i="2" s="1"/>
  <c r="AG19" i="2"/>
  <c r="AG20" i="2" s="1"/>
  <c r="AT19" i="2"/>
  <c r="AT20" i="2" s="1"/>
  <c r="AI19" i="2"/>
  <c r="AI20" i="2" s="1"/>
  <c r="AU19" i="2"/>
  <c r="AU20" i="2" s="1"/>
  <c r="X19" i="2"/>
  <c r="X20" i="2" s="1"/>
  <c r="AJ19" i="2"/>
  <c r="AJ20" i="2" s="1"/>
  <c r="AV19" i="2"/>
  <c r="AV20" i="2" s="1"/>
  <c r="W73" i="2"/>
  <c r="AI73" i="2"/>
  <c r="AU73" i="2"/>
  <c r="AA74" i="2"/>
  <c r="AM74" i="2"/>
  <c r="AY74" i="2"/>
  <c r="AM19" i="2"/>
  <c r="AM20" i="2" s="1"/>
  <c r="AH19" i="2"/>
  <c r="AH20" i="2" s="1"/>
  <c r="Y19" i="2"/>
  <c r="Y20" i="2" s="1"/>
  <c r="X73" i="2"/>
  <c r="AJ73" i="2"/>
  <c r="AB74" i="2"/>
  <c r="AZ74" i="2" l="1"/>
  <c r="AZ73" i="2"/>
  <c r="AW72" i="1" l="1"/>
  <c r="AV72" i="1"/>
  <c r="AU72" i="1"/>
  <c r="AT72" i="1"/>
  <c r="AS72" i="1"/>
  <c r="AR72" i="1"/>
  <c r="AQ72" i="1"/>
  <c r="AP72" i="1"/>
  <c r="AO72" i="1"/>
  <c r="AN72" i="1"/>
  <c r="AM72" i="1"/>
  <c r="AL72" i="1"/>
  <c r="AK72" i="1"/>
  <c r="AJ72" i="1"/>
  <c r="AI72" i="1"/>
  <c r="AH72" i="1"/>
  <c r="AG72" i="1"/>
  <c r="AF72" i="1"/>
  <c r="AE72" i="1"/>
  <c r="AD72" i="1"/>
  <c r="AC72" i="1"/>
  <c r="AB72" i="1"/>
  <c r="AA72" i="1"/>
  <c r="Z72" i="1"/>
  <c r="Y72" i="1"/>
  <c r="X72" i="1"/>
  <c r="W72" i="1"/>
  <c r="V72" i="1"/>
  <c r="U72" i="1"/>
  <c r="T72" i="1"/>
  <c r="S72" i="1"/>
  <c r="AV71" i="1"/>
  <c r="AU71" i="1"/>
  <c r="AJ71" i="1"/>
  <c r="AI71" i="1"/>
  <c r="X71" i="1"/>
  <c r="W71" i="1"/>
  <c r="AQ70" i="1"/>
  <c r="AP70" i="1"/>
  <c r="AE70" i="1"/>
  <c r="AD70" i="1"/>
  <c r="S70" i="1"/>
  <c r="AW69" i="1"/>
  <c r="AL69" i="1"/>
  <c r="AK69" i="1"/>
  <c r="AD69" i="1"/>
  <c r="Z69" i="1"/>
  <c r="Y69" i="1"/>
  <c r="AW68" i="1"/>
  <c r="AS68" i="1"/>
  <c r="AR68" i="1"/>
  <c r="AK68" i="1"/>
  <c r="AG68" i="1"/>
  <c r="AF68" i="1"/>
  <c r="Y68" i="1"/>
  <c r="U68" i="1"/>
  <c r="T68" i="1"/>
  <c r="AW67" i="1"/>
  <c r="AV67" i="1"/>
  <c r="AU67" i="1"/>
  <c r="AT67" i="1"/>
  <c r="AS67" i="1"/>
  <c r="AR67" i="1"/>
  <c r="AQ67" i="1"/>
  <c r="AP67" i="1"/>
  <c r="AO67" i="1"/>
  <c r="AN67" i="1"/>
  <c r="AM67" i="1"/>
  <c r="AL67" i="1"/>
  <c r="AK67" i="1"/>
  <c r="AJ67" i="1"/>
  <c r="AI67" i="1"/>
  <c r="AH67" i="1"/>
  <c r="AG67" i="1"/>
  <c r="AF67" i="1"/>
  <c r="AE67" i="1"/>
  <c r="AD67" i="1"/>
  <c r="AC67" i="1"/>
  <c r="AB67" i="1"/>
  <c r="AA67" i="1"/>
  <c r="Z67" i="1"/>
  <c r="Y67" i="1"/>
  <c r="X67" i="1"/>
  <c r="W67" i="1"/>
  <c r="V67" i="1"/>
  <c r="U67" i="1"/>
  <c r="T67" i="1"/>
  <c r="S67" i="1"/>
  <c r="AW64" i="1"/>
  <c r="AV64" i="1"/>
  <c r="AO64" i="1"/>
  <c r="AK64" i="1"/>
  <c r="AJ64" i="1"/>
  <c r="AC64" i="1"/>
  <c r="Y64" i="1"/>
  <c r="X64" i="1"/>
  <c r="AX63" i="1"/>
  <c r="AZ63" i="1" s="1"/>
  <c r="AU63" i="1"/>
  <c r="AT63" i="1"/>
  <c r="AS63" i="1"/>
  <c r="AL63" i="1"/>
  <c r="AI63" i="1"/>
  <c r="AH63" i="1"/>
  <c r="AG63" i="1"/>
  <c r="Z63" i="1"/>
  <c r="W63" i="1"/>
  <c r="V63" i="1"/>
  <c r="U63" i="1"/>
  <c r="AU62" i="1"/>
  <c r="AR62" i="1"/>
  <c r="AQ62" i="1"/>
  <c r="AP62" i="1"/>
  <c r="AI62" i="1"/>
  <c r="AF62" i="1"/>
  <c r="AE62" i="1"/>
  <c r="AD62" i="1"/>
  <c r="W62" i="1"/>
  <c r="T62" i="1"/>
  <c r="S62" i="1"/>
  <c r="AW60" i="1"/>
  <c r="AV60" i="1"/>
  <c r="AU60" i="1"/>
  <c r="AT60" i="1"/>
  <c r="AS60" i="1"/>
  <c r="AR60" i="1"/>
  <c r="AQ60" i="1"/>
  <c r="AP60" i="1"/>
  <c r="AO60" i="1"/>
  <c r="AN60" i="1"/>
  <c r="AM60" i="1"/>
  <c r="AL60" i="1"/>
  <c r="AK60" i="1"/>
  <c r="AJ60" i="1"/>
  <c r="AI60" i="1"/>
  <c r="AH60" i="1"/>
  <c r="AG60" i="1"/>
  <c r="AF60" i="1"/>
  <c r="AE60" i="1"/>
  <c r="AD60" i="1"/>
  <c r="AC60" i="1"/>
  <c r="AB60" i="1"/>
  <c r="AA60" i="1"/>
  <c r="Z60" i="1"/>
  <c r="Y60" i="1"/>
  <c r="X60" i="1"/>
  <c r="W60" i="1"/>
  <c r="V60" i="1"/>
  <c r="U60" i="1"/>
  <c r="T60" i="1"/>
  <c r="AX60" i="1" s="1"/>
  <c r="AZ60" i="1" s="1"/>
  <c r="S60" i="1"/>
  <c r="F60" i="1"/>
  <c r="AW59" i="1"/>
  <c r="AV59" i="1"/>
  <c r="AU59" i="1"/>
  <c r="AT59" i="1"/>
  <c r="AS59" i="1"/>
  <c r="AR59" i="1"/>
  <c r="AQ59" i="1"/>
  <c r="AP59" i="1"/>
  <c r="AO59" i="1"/>
  <c r="AN59" i="1"/>
  <c r="AM59" i="1"/>
  <c r="AL59" i="1"/>
  <c r="AK59" i="1"/>
  <c r="AJ59" i="1"/>
  <c r="AI59" i="1"/>
  <c r="AH59" i="1"/>
  <c r="AG59" i="1"/>
  <c r="AF59" i="1"/>
  <c r="AE59" i="1"/>
  <c r="AD59" i="1"/>
  <c r="AC59" i="1"/>
  <c r="AB59" i="1"/>
  <c r="AA59" i="1"/>
  <c r="Z59" i="1"/>
  <c r="Y59" i="1"/>
  <c r="AX59" i="1" s="1"/>
  <c r="AZ59" i="1" s="1"/>
  <c r="X59" i="1"/>
  <c r="W59" i="1"/>
  <c r="V59" i="1"/>
  <c r="U59" i="1"/>
  <c r="T59" i="1"/>
  <c r="S59" i="1"/>
  <c r="AW57" i="1"/>
  <c r="AV57" i="1"/>
  <c r="AU57" i="1"/>
  <c r="AT57" i="1"/>
  <c r="AS57" i="1"/>
  <c r="AR57" i="1"/>
  <c r="AQ57" i="1"/>
  <c r="AP57" i="1"/>
  <c r="AO57" i="1"/>
  <c r="AN57" i="1"/>
  <c r="AM57" i="1"/>
  <c r="AL57" i="1"/>
  <c r="AK57" i="1"/>
  <c r="AJ57" i="1"/>
  <c r="AI57" i="1"/>
  <c r="AH57" i="1"/>
  <c r="AG57" i="1"/>
  <c r="AF57" i="1"/>
  <c r="AE57" i="1"/>
  <c r="AD57" i="1"/>
  <c r="AC57" i="1"/>
  <c r="AB57" i="1"/>
  <c r="AA57" i="1"/>
  <c r="Z57" i="1"/>
  <c r="Y57" i="1"/>
  <c r="X57" i="1"/>
  <c r="W57" i="1"/>
  <c r="V57" i="1"/>
  <c r="AX57" i="1" s="1"/>
  <c r="AZ57" i="1" s="1"/>
  <c r="U57" i="1"/>
  <c r="T57" i="1"/>
  <c r="S57" i="1"/>
  <c r="F57" i="1"/>
  <c r="AW56" i="1"/>
  <c r="AV56" i="1"/>
  <c r="AU56" i="1"/>
  <c r="AT56" i="1"/>
  <c r="AS56" i="1"/>
  <c r="AR56" i="1"/>
  <c r="AQ56" i="1"/>
  <c r="AP56" i="1"/>
  <c r="AO56" i="1"/>
  <c r="AN56" i="1"/>
  <c r="AM56" i="1"/>
  <c r="AL56" i="1"/>
  <c r="AK56" i="1"/>
  <c r="AJ56" i="1"/>
  <c r="AI56" i="1"/>
  <c r="AH56" i="1"/>
  <c r="AG56" i="1"/>
  <c r="AF56" i="1"/>
  <c r="AE56" i="1"/>
  <c r="AD56" i="1"/>
  <c r="AC56" i="1"/>
  <c r="AB56" i="1"/>
  <c r="AA56" i="1"/>
  <c r="Z56" i="1"/>
  <c r="Y56" i="1"/>
  <c r="X56" i="1"/>
  <c r="W56" i="1"/>
  <c r="V56" i="1"/>
  <c r="U56" i="1"/>
  <c r="AX56" i="1" s="1"/>
  <c r="AZ56" i="1" s="1"/>
  <c r="T56" i="1"/>
  <c r="S56" i="1"/>
  <c r="AW54" i="1"/>
  <c r="AV54" i="1"/>
  <c r="AU54" i="1"/>
  <c r="AT54" i="1"/>
  <c r="AS54" i="1"/>
  <c r="AR54" i="1"/>
  <c r="AQ54" i="1"/>
  <c r="AP54" i="1"/>
  <c r="AO54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AX54" i="1" s="1"/>
  <c r="AZ54" i="1" s="1"/>
  <c r="F54" i="1"/>
  <c r="AW53" i="1"/>
  <c r="AV53" i="1"/>
  <c r="AU53" i="1"/>
  <c r="AT53" i="1"/>
  <c r="AS53" i="1"/>
  <c r="AR53" i="1"/>
  <c r="AQ53" i="1"/>
  <c r="AP53" i="1"/>
  <c r="AO53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AX53" i="1" s="1"/>
  <c r="AZ53" i="1" s="1"/>
  <c r="AW51" i="1"/>
  <c r="AV51" i="1"/>
  <c r="AU51" i="1"/>
  <c r="AT51" i="1"/>
  <c r="AS51" i="1"/>
  <c r="AR51" i="1"/>
  <c r="AQ51" i="1"/>
  <c r="AP51" i="1"/>
  <c r="AO51" i="1"/>
  <c r="AN51" i="1"/>
  <c r="AM51" i="1"/>
  <c r="AL51" i="1"/>
  <c r="AK51" i="1"/>
  <c r="AJ51" i="1"/>
  <c r="AI51" i="1"/>
  <c r="AH51" i="1"/>
  <c r="AG51" i="1"/>
  <c r="AF51" i="1"/>
  <c r="AE51" i="1"/>
  <c r="AD51" i="1"/>
  <c r="AC51" i="1"/>
  <c r="AB51" i="1"/>
  <c r="AA51" i="1"/>
  <c r="Z51" i="1"/>
  <c r="Y51" i="1"/>
  <c r="X51" i="1"/>
  <c r="W51" i="1"/>
  <c r="V51" i="1"/>
  <c r="U51" i="1"/>
  <c r="T51" i="1"/>
  <c r="S51" i="1"/>
  <c r="AX51" i="1" s="1"/>
  <c r="AZ51" i="1" s="1"/>
  <c r="F51" i="1"/>
  <c r="AW50" i="1"/>
  <c r="AV50" i="1"/>
  <c r="AU50" i="1"/>
  <c r="AT50" i="1"/>
  <c r="AS50" i="1"/>
  <c r="AR50" i="1"/>
  <c r="AQ50" i="1"/>
  <c r="AP50" i="1"/>
  <c r="AO50" i="1"/>
  <c r="AN50" i="1"/>
  <c r="AM50" i="1"/>
  <c r="AL50" i="1"/>
  <c r="AK50" i="1"/>
  <c r="AJ50" i="1"/>
  <c r="AI50" i="1"/>
  <c r="AH50" i="1"/>
  <c r="AG50" i="1"/>
  <c r="AF50" i="1"/>
  <c r="AE50" i="1"/>
  <c r="AD50" i="1"/>
  <c r="AC50" i="1"/>
  <c r="AB50" i="1"/>
  <c r="AA50" i="1"/>
  <c r="Z50" i="1"/>
  <c r="Y50" i="1"/>
  <c r="AX50" i="1" s="1"/>
  <c r="AZ50" i="1" s="1"/>
  <c r="X50" i="1"/>
  <c r="W50" i="1"/>
  <c r="V50" i="1"/>
  <c r="U50" i="1"/>
  <c r="T50" i="1"/>
  <c r="S50" i="1"/>
  <c r="AW48" i="1"/>
  <c r="AV48" i="1"/>
  <c r="AU48" i="1"/>
  <c r="AT48" i="1"/>
  <c r="AS48" i="1"/>
  <c r="AR48" i="1"/>
  <c r="AQ48" i="1"/>
  <c r="AP48" i="1"/>
  <c r="AO48" i="1"/>
  <c r="AN48" i="1"/>
  <c r="AM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AX48" i="1" s="1"/>
  <c r="AZ48" i="1" s="1"/>
  <c r="F48" i="1"/>
  <c r="AW47" i="1"/>
  <c r="AV47" i="1"/>
  <c r="AU47" i="1"/>
  <c r="AT47" i="1"/>
  <c r="AS47" i="1"/>
  <c r="AR47" i="1"/>
  <c r="AQ47" i="1"/>
  <c r="AP47" i="1"/>
  <c r="AO47" i="1"/>
  <c r="AN47" i="1"/>
  <c r="AM47" i="1"/>
  <c r="AL47" i="1"/>
  <c r="AK47" i="1"/>
  <c r="AJ47" i="1"/>
  <c r="AI47" i="1"/>
  <c r="AH47" i="1"/>
  <c r="AG47" i="1"/>
  <c r="AF47" i="1"/>
  <c r="AE47" i="1"/>
  <c r="AD47" i="1"/>
  <c r="AC47" i="1"/>
  <c r="AB47" i="1"/>
  <c r="AA47" i="1"/>
  <c r="Z47" i="1"/>
  <c r="Y47" i="1"/>
  <c r="X47" i="1"/>
  <c r="W47" i="1"/>
  <c r="V47" i="1"/>
  <c r="U47" i="1"/>
  <c r="AX47" i="1" s="1"/>
  <c r="AZ47" i="1" s="1"/>
  <c r="T47" i="1"/>
  <c r="S47" i="1"/>
  <c r="AW45" i="1"/>
  <c r="AV45" i="1"/>
  <c r="AU45" i="1"/>
  <c r="AT45" i="1"/>
  <c r="AS45" i="1"/>
  <c r="AR45" i="1"/>
  <c r="AQ45" i="1"/>
  <c r="AP45" i="1"/>
  <c r="AO45" i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AX45" i="1" s="1"/>
  <c r="AZ45" i="1" s="1"/>
  <c r="F45" i="1"/>
  <c r="AW44" i="1"/>
  <c r="AV44" i="1"/>
  <c r="AU44" i="1"/>
  <c r="AT44" i="1"/>
  <c r="AS44" i="1"/>
  <c r="AR44" i="1"/>
  <c r="AQ44" i="1"/>
  <c r="AP44" i="1"/>
  <c r="AO44" i="1"/>
  <c r="AN44" i="1"/>
  <c r="AM44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AX44" i="1" s="1"/>
  <c r="AZ44" i="1" s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AX42" i="1" s="1"/>
  <c r="AZ42" i="1" s="1"/>
  <c r="S42" i="1"/>
  <c r="F42" i="1"/>
  <c r="AW41" i="1"/>
  <c r="AV41" i="1"/>
  <c r="AU41" i="1"/>
  <c r="AT41" i="1"/>
  <c r="AS41" i="1"/>
  <c r="AR41" i="1"/>
  <c r="AQ41" i="1"/>
  <c r="AP41" i="1"/>
  <c r="AO41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AX41" i="1" s="1"/>
  <c r="AZ41" i="1" s="1"/>
  <c r="X41" i="1"/>
  <c r="W41" i="1"/>
  <c r="V41" i="1"/>
  <c r="U41" i="1"/>
  <c r="T41" i="1"/>
  <c r="S41" i="1"/>
  <c r="AW39" i="1"/>
  <c r="AV39" i="1"/>
  <c r="AU39" i="1"/>
  <c r="AT39" i="1"/>
  <c r="AS39" i="1"/>
  <c r="AR39" i="1"/>
  <c r="AQ39" i="1"/>
  <c r="AP39" i="1"/>
  <c r="AO39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AX39" i="1" s="1"/>
  <c r="AZ39" i="1" s="1"/>
  <c r="F39" i="1"/>
  <c r="AW38" i="1"/>
  <c r="AV38" i="1"/>
  <c r="AU38" i="1"/>
  <c r="AT38" i="1"/>
  <c r="AS38" i="1"/>
  <c r="AR38" i="1"/>
  <c r="AQ38" i="1"/>
  <c r="AP38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AX38" i="1" s="1"/>
  <c r="AZ38" i="1" s="1"/>
  <c r="T38" i="1"/>
  <c r="S38" i="1"/>
  <c r="AW36" i="1"/>
  <c r="AV36" i="1"/>
  <c r="AU36" i="1"/>
  <c r="AT36" i="1"/>
  <c r="AS36" i="1"/>
  <c r="AR36" i="1"/>
  <c r="AQ36" i="1"/>
  <c r="AP36" i="1"/>
  <c r="AO36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AX36" i="1" s="1"/>
  <c r="AZ36" i="1" s="1"/>
  <c r="F36" i="1"/>
  <c r="AW35" i="1"/>
  <c r="AV35" i="1"/>
  <c r="AU35" i="1"/>
  <c r="AT35" i="1"/>
  <c r="AS35" i="1"/>
  <c r="AR35" i="1"/>
  <c r="AQ35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AX35" i="1" s="1"/>
  <c r="AZ35" i="1" s="1"/>
  <c r="AW33" i="1"/>
  <c r="AV33" i="1"/>
  <c r="AU33" i="1"/>
  <c r="AT33" i="1"/>
  <c r="AS33" i="1"/>
  <c r="AR33" i="1"/>
  <c r="AQ33" i="1"/>
  <c r="AP33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AX33" i="1" s="1"/>
  <c r="AZ33" i="1" s="1"/>
  <c r="F33" i="1"/>
  <c r="AW32" i="1"/>
  <c r="AV32" i="1"/>
  <c r="AU32" i="1"/>
  <c r="AT32" i="1"/>
  <c r="AS32" i="1"/>
  <c r="AR32" i="1"/>
  <c r="AQ32" i="1"/>
  <c r="AP32" i="1"/>
  <c r="AO32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AX32" i="1" s="1"/>
  <c r="AZ32" i="1" s="1"/>
  <c r="X32" i="1"/>
  <c r="W32" i="1"/>
  <c r="V32" i="1"/>
  <c r="U32" i="1"/>
  <c r="T32" i="1"/>
  <c r="S32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AX30" i="1" s="1"/>
  <c r="AZ30" i="1" s="1"/>
  <c r="F30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AX29" i="1" s="1"/>
  <c r="AZ29" i="1" s="1"/>
  <c r="T29" i="1"/>
  <c r="S29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AX27" i="1" s="1"/>
  <c r="AZ27" i="1" s="1"/>
  <c r="F27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AX26" i="1" s="1"/>
  <c r="AZ26" i="1" s="1"/>
  <c r="B25" i="1"/>
  <c r="B28" i="1" s="1"/>
  <c r="B31" i="1" s="1"/>
  <c r="B34" i="1" s="1"/>
  <c r="B37" i="1" s="1"/>
  <c r="B40" i="1" s="1"/>
  <c r="B43" i="1" s="1"/>
  <c r="B46" i="1" s="1"/>
  <c r="B49" i="1" s="1"/>
  <c r="B52" i="1" s="1"/>
  <c r="B55" i="1" s="1"/>
  <c r="B58" i="1" s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AX24" i="1" s="1"/>
  <c r="AZ24" i="1" s="1"/>
  <c r="F24" i="1"/>
  <c r="AR71" i="1" s="1"/>
  <c r="AW23" i="1"/>
  <c r="AV23" i="1"/>
  <c r="AU23" i="1"/>
  <c r="AT23" i="1"/>
  <c r="AS23" i="1"/>
  <c r="AR23" i="1"/>
  <c r="AQ23" i="1"/>
  <c r="AP23" i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AX23" i="1" s="1"/>
  <c r="AZ23" i="1" s="1"/>
  <c r="X23" i="1"/>
  <c r="W23" i="1"/>
  <c r="V23" i="1"/>
  <c r="U23" i="1"/>
  <c r="T23" i="1"/>
  <c r="S23" i="1"/>
  <c r="AW19" i="1"/>
  <c r="AW20" i="1" s="1"/>
  <c r="AW21" i="1" s="1"/>
  <c r="AV19" i="1"/>
  <c r="AV20" i="1" s="1"/>
  <c r="AV21" i="1" s="1"/>
  <c r="AU19" i="1"/>
  <c r="AU20" i="1" s="1"/>
  <c r="AU21" i="1" s="1"/>
  <c r="AX17" i="1"/>
  <c r="BC14" i="1"/>
  <c r="AC2" i="1"/>
  <c r="AJ20" i="1" s="1"/>
  <c r="AJ21" i="1" s="1"/>
  <c r="T20" i="1" l="1"/>
  <c r="T21" i="1" s="1"/>
  <c r="BB8" i="1"/>
  <c r="Y20" i="1"/>
  <c r="Y21" i="1" s="1"/>
  <c r="AK20" i="1"/>
  <c r="AK21" i="1" s="1"/>
  <c r="AB62" i="1"/>
  <c r="AN62" i="1"/>
  <c r="S63" i="1"/>
  <c r="AE63" i="1"/>
  <c r="AQ63" i="1"/>
  <c r="V64" i="1"/>
  <c r="AH64" i="1"/>
  <c r="AT64" i="1"/>
  <c r="AD68" i="1"/>
  <c r="AP68" i="1"/>
  <c r="W69" i="1"/>
  <c r="AI69" i="1"/>
  <c r="AU69" i="1"/>
  <c r="AB70" i="1"/>
  <c r="AN70" i="1"/>
  <c r="U71" i="1"/>
  <c r="AG71" i="1"/>
  <c r="AS71" i="1"/>
  <c r="Z20" i="1"/>
  <c r="Z21" i="1" s="1"/>
  <c r="AL20" i="1"/>
  <c r="AL21" i="1" s="1"/>
  <c r="AC62" i="1"/>
  <c r="AO62" i="1"/>
  <c r="T63" i="1"/>
  <c r="AF63" i="1"/>
  <c r="AR63" i="1"/>
  <c r="W64" i="1"/>
  <c r="AI64" i="1"/>
  <c r="AU64" i="1"/>
  <c r="S68" i="1"/>
  <c r="AE68" i="1"/>
  <c r="AQ68" i="1"/>
  <c r="X69" i="1"/>
  <c r="AJ69" i="1"/>
  <c r="AV69" i="1"/>
  <c r="AC70" i="1"/>
  <c r="AO70" i="1"/>
  <c r="V71" i="1"/>
  <c r="AH71" i="1"/>
  <c r="AT71" i="1"/>
  <c r="AA20" i="1"/>
  <c r="AA21" i="1" s="1"/>
  <c r="AN20" i="1"/>
  <c r="AN21" i="1" s="1"/>
  <c r="AC20" i="1"/>
  <c r="AC21" i="1" s="1"/>
  <c r="Z64" i="1"/>
  <c r="AL64" i="1"/>
  <c r="AX64" i="1"/>
  <c r="AZ64" i="1" s="1"/>
  <c r="V68" i="1"/>
  <c r="AH68" i="1"/>
  <c r="AT68" i="1"/>
  <c r="AA69" i="1"/>
  <c r="AM69" i="1"/>
  <c r="T70" i="1"/>
  <c r="AF70" i="1"/>
  <c r="AR70" i="1"/>
  <c r="Y71" i="1"/>
  <c r="AK71" i="1"/>
  <c r="AW71" i="1"/>
  <c r="AM20" i="1"/>
  <c r="AM21" i="1" s="1"/>
  <c r="AD20" i="1"/>
  <c r="AD21" i="1" s="1"/>
  <c r="AP20" i="1"/>
  <c r="AP21" i="1" s="1"/>
  <c r="U62" i="1"/>
  <c r="AG62" i="1"/>
  <c r="AS62" i="1"/>
  <c r="X63" i="1"/>
  <c r="AJ63" i="1"/>
  <c r="AV63" i="1"/>
  <c r="AA64" i="1"/>
  <c r="AM64" i="1"/>
  <c r="W68" i="1"/>
  <c r="AI68" i="1"/>
  <c r="AU68" i="1"/>
  <c r="AB69" i="1"/>
  <c r="AN69" i="1"/>
  <c r="U70" i="1"/>
  <c r="AG70" i="1"/>
  <c r="AS70" i="1"/>
  <c r="Z71" i="1"/>
  <c r="AL71" i="1"/>
  <c r="AB20" i="1"/>
  <c r="AB21" i="1" s="1"/>
  <c r="AO20" i="1"/>
  <c r="AO21" i="1" s="1"/>
  <c r="S20" i="1"/>
  <c r="S21" i="1" s="1"/>
  <c r="AE20" i="1"/>
  <c r="AE21" i="1" s="1"/>
  <c r="AQ20" i="1"/>
  <c r="AQ21" i="1" s="1"/>
  <c r="V62" i="1"/>
  <c r="AH62" i="1"/>
  <c r="AT62" i="1"/>
  <c r="Y63" i="1"/>
  <c r="AK63" i="1"/>
  <c r="AW63" i="1"/>
  <c r="AB64" i="1"/>
  <c r="AN64" i="1"/>
  <c r="X68" i="1"/>
  <c r="AJ68" i="1"/>
  <c r="AV68" i="1"/>
  <c r="AC69" i="1"/>
  <c r="AO69" i="1"/>
  <c r="V70" i="1"/>
  <c r="AH70" i="1"/>
  <c r="AT70" i="1"/>
  <c r="AA71" i="1"/>
  <c r="AM71" i="1"/>
  <c r="AP69" i="1"/>
  <c r="W70" i="1"/>
  <c r="AI70" i="1"/>
  <c r="AU70" i="1"/>
  <c r="AB71" i="1"/>
  <c r="AN71" i="1"/>
  <c r="AR20" i="1"/>
  <c r="AR21" i="1" s="1"/>
  <c r="U20" i="1"/>
  <c r="U21" i="1" s="1"/>
  <c r="AG20" i="1"/>
  <c r="AG21" i="1" s="1"/>
  <c r="AS20" i="1"/>
  <c r="AS21" i="1" s="1"/>
  <c r="X62" i="1"/>
  <c r="AJ62" i="1"/>
  <c r="AV62" i="1"/>
  <c r="AA63" i="1"/>
  <c r="AM63" i="1"/>
  <c r="AD64" i="1"/>
  <c r="AP64" i="1"/>
  <c r="Z68" i="1"/>
  <c r="AL68" i="1"/>
  <c r="S69" i="1"/>
  <c r="AE69" i="1"/>
  <c r="AQ69" i="1"/>
  <c r="X70" i="1"/>
  <c r="AJ70" i="1"/>
  <c r="AV70" i="1"/>
  <c r="AC71" i="1"/>
  <c r="AO71" i="1"/>
  <c r="V20" i="1"/>
  <c r="V21" i="1" s="1"/>
  <c r="AH20" i="1"/>
  <c r="AH21" i="1" s="1"/>
  <c r="AT20" i="1"/>
  <c r="AT21" i="1" s="1"/>
  <c r="Y62" i="1"/>
  <c r="AK62" i="1"/>
  <c r="AW62" i="1"/>
  <c r="AB63" i="1"/>
  <c r="AN63" i="1"/>
  <c r="S64" i="1"/>
  <c r="AE64" i="1"/>
  <c r="AQ64" i="1"/>
  <c r="AA68" i="1"/>
  <c r="AM68" i="1"/>
  <c r="T69" i="1"/>
  <c r="AF69" i="1"/>
  <c r="AR69" i="1"/>
  <c r="Y70" i="1"/>
  <c r="AK70" i="1"/>
  <c r="AW70" i="1"/>
  <c r="AD71" i="1"/>
  <c r="AP71" i="1"/>
  <c r="AF20" i="1"/>
  <c r="AF21" i="1" s="1"/>
  <c r="W20" i="1"/>
  <c r="W21" i="1" s="1"/>
  <c r="AI20" i="1"/>
  <c r="AI21" i="1" s="1"/>
  <c r="Z62" i="1"/>
  <c r="AL62" i="1"/>
  <c r="AX62" i="1"/>
  <c r="AZ62" i="1" s="1"/>
  <c r="AC63" i="1"/>
  <c r="AO63" i="1"/>
  <c r="T64" i="1"/>
  <c r="AF64" i="1"/>
  <c r="AR64" i="1"/>
  <c r="AB68" i="1"/>
  <c r="AN68" i="1"/>
  <c r="U69" i="1"/>
  <c r="AG69" i="1"/>
  <c r="AS69" i="1"/>
  <c r="Z70" i="1"/>
  <c r="AL70" i="1"/>
  <c r="S71" i="1"/>
  <c r="AE71" i="1"/>
  <c r="AQ71" i="1"/>
  <c r="X20" i="1"/>
  <c r="X21" i="1" s="1"/>
  <c r="AA62" i="1"/>
  <c r="AM62" i="1"/>
  <c r="AD63" i="1"/>
  <c r="AP63" i="1"/>
  <c r="U64" i="1"/>
  <c r="AG64" i="1"/>
  <c r="AS64" i="1"/>
  <c r="AC68" i="1"/>
  <c r="AO68" i="1"/>
  <c r="V69" i="1"/>
  <c r="AH69" i="1"/>
  <c r="AT69" i="1"/>
  <c r="AA70" i="1"/>
  <c r="AM70" i="1"/>
  <c r="T71" i="1"/>
  <c r="AF71" i="1"/>
</calcChain>
</file>

<file path=xl/sharedStrings.xml><?xml version="1.0" encoding="utf-8"?>
<sst xmlns="http://schemas.openxmlformats.org/spreadsheetml/2006/main" count="295" uniqueCount="93">
  <si>
    <t>（標準様式1）</t>
    <rPh sb="1" eb="3">
      <t>ヒョウジュン</t>
    </rPh>
    <rPh sb="3" eb="5">
      <t>ヨウシキ</t>
    </rPh>
    <phoneticPr fontId="4"/>
  </si>
  <si>
    <t>従業者の勤務の体制及び勤務形態一覧表　</t>
  </si>
  <si>
    <t>サービス種別（</t>
    <rPh sb="4" eb="6">
      <t>シュベツ</t>
    </rPh>
    <phoneticPr fontId="3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</si>
  <si>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3"/>
  </si>
  <si>
    <t>）</t>
    <phoneticPr fontId="3"/>
  </si>
  <si>
    <t>令和</t>
    <rPh sb="0" eb="2">
      <t>レイワ</t>
    </rPh>
    <phoneticPr fontId="3"/>
  </si>
  <si>
    <t>(</t>
    <phoneticPr fontId="3"/>
  </si>
  <si>
    <t>)</t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</si>
  <si>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</si>
  <si>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</si>
  <si>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事業所名（</t>
    <rPh sb="0" eb="3">
      <t>ジギョウショ</t>
    </rPh>
    <rPh sb="3" eb="4">
      <t>メイ</t>
    </rPh>
    <phoneticPr fontId="3"/>
  </si>
  <si>
    <t>○○デイサービス</t>
    <phoneticPr fontId="3"/>
  </si>
  <si>
    <t>(1)</t>
    <phoneticPr fontId="3"/>
  </si>
  <si>
    <t>４週</t>
  </si>
  <si>
    <t>(2)</t>
    <phoneticPr fontId="3"/>
  </si>
  <si>
    <t>予定</t>
  </si>
  <si>
    <t>(3)事業所における常勤の従業者が勤務すべき時間数</t>
    <rPh sb="3" eb="6">
      <t>ジギョウショ</t>
    </rPh>
    <rPh sb="10" eb="12">
      <t>ジョウキン</t>
    </rPh>
    <rPh sb="13" eb="16">
      <t>ジュウギョウシャ</t>
    </rPh>
    <rPh sb="17" eb="19">
      <t>キンム</t>
    </rPh>
    <rPh sb="22" eb="24">
      <t>ジカン</t>
    </rPh>
    <rPh sb="24" eb="25">
      <t>スウ</t>
    </rPh>
    <phoneticPr fontId="3"/>
  </si>
  <si>
    <t>時間/週</t>
    <rPh sb="0" eb="2">
      <t>ジカン</t>
    </rPh>
    <rPh sb="3" eb="4">
      <t>シュウ</t>
    </rPh>
    <phoneticPr fontId="3"/>
  </si>
  <si>
    <t>時間/月</t>
    <rPh sb="0" eb="2">
      <t>ジカン</t>
    </rPh>
    <rPh sb="3" eb="4">
      <t>ツキ</t>
    </rPh>
    <phoneticPr fontId="3"/>
  </si>
  <si>
    <t>当月の日数</t>
    <rPh sb="0" eb="2">
      <t>トウゲツ</t>
    </rPh>
    <rPh sb="3" eb="5">
      <t>ニッスウ</t>
    </rPh>
    <phoneticPr fontId="3"/>
  </si>
  <si>
    <t>日</t>
    <rPh sb="0" eb="1">
      <t>ニチ</t>
    </rPh>
    <phoneticPr fontId="3"/>
  </si>
  <si>
    <t>(4) 事業所全体のサービス提供単位数</t>
    <phoneticPr fontId="3"/>
  </si>
  <si>
    <t>単位</t>
    <rPh sb="0" eb="2">
      <t>タンイ</t>
    </rPh>
    <phoneticPr fontId="3"/>
  </si>
  <si>
    <t>単位目</t>
    <rPh sb="0" eb="2">
      <t>タンイ</t>
    </rPh>
    <rPh sb="2" eb="3">
      <t>メ</t>
    </rPh>
    <phoneticPr fontId="3"/>
  </si>
  <si>
    <t xml:space="preserve">(5) 当該サービス提供単位のサービス提供時間 </t>
    <rPh sb="4" eb="6">
      <t>トウガイ</t>
    </rPh>
    <rPh sb="10" eb="12">
      <t>テイキョウ</t>
    </rPh>
    <rPh sb="12" eb="14">
      <t>タンイ</t>
    </rPh>
    <rPh sb="19" eb="21">
      <t>テイキョウ</t>
    </rPh>
    <rPh sb="21" eb="23">
      <t>ジカン</t>
    </rPh>
    <phoneticPr fontId="3"/>
  </si>
  <si>
    <t>～</t>
    <phoneticPr fontId="3"/>
  </si>
  <si>
    <t>（計</t>
    <rPh sb="1" eb="2">
      <t>ケイ</t>
    </rPh>
    <phoneticPr fontId="3"/>
  </si>
  <si>
    <t>時間）</t>
    <rPh sb="0" eb="2">
      <t>ジカン</t>
    </rPh>
    <phoneticPr fontId="3"/>
  </si>
  <si>
    <t>No</t>
    <phoneticPr fontId="3"/>
  </si>
  <si>
    <t>(6) 
職種</t>
    <phoneticPr fontId="4"/>
  </si>
  <si>
    <t>(7)
勤務
形態</t>
    <phoneticPr fontId="4"/>
  </si>
  <si>
    <t>(8)
資格</t>
    <rPh sb="4" eb="6">
      <t>シカク</t>
    </rPh>
    <phoneticPr fontId="3"/>
  </si>
  <si>
    <t>(9) 氏　名</t>
    <phoneticPr fontId="4"/>
  </si>
  <si>
    <t>(10)</t>
    <phoneticPr fontId="3"/>
  </si>
  <si>
    <t>(12)
週平均
勤務時間
数</t>
    <phoneticPr fontId="3"/>
  </si>
  <si>
    <t>(13) 兼務状況
（兼務先及び兼務する
職務の内容）等</t>
    <rPh sb="5" eb="7">
      <t>ケンム</t>
    </rPh>
    <rPh sb="7" eb="9">
      <t>ジョウキョウ</t>
    </rPh>
    <rPh sb="11" eb="13">
      <t>ケンム</t>
    </rPh>
    <rPh sb="13" eb="14">
      <t>サキ</t>
    </rPh>
    <rPh sb="14" eb="15">
      <t>オヨ</t>
    </rPh>
    <rPh sb="16" eb="18">
      <t>ケンム</t>
    </rPh>
    <rPh sb="21" eb="23">
      <t>ショクム</t>
    </rPh>
    <rPh sb="24" eb="26">
      <t>ナイヨウ</t>
    </rPh>
    <rPh sb="27" eb="28">
      <t>トウ</t>
    </rPh>
    <phoneticPr fontId="4"/>
  </si>
  <si>
    <t>1週目</t>
    <rPh sb="1" eb="2">
      <t>シュウ</t>
    </rPh>
    <rPh sb="2" eb="3">
      <t>メ</t>
    </rPh>
    <phoneticPr fontId="3"/>
  </si>
  <si>
    <t>2週目</t>
    <rPh sb="1" eb="2">
      <t>シュウ</t>
    </rPh>
    <rPh sb="2" eb="3">
      <t>メ</t>
    </rPh>
    <phoneticPr fontId="3"/>
  </si>
  <si>
    <t>3週目</t>
    <rPh sb="1" eb="2">
      <t>シュウ</t>
    </rPh>
    <rPh sb="2" eb="3">
      <t>メ</t>
    </rPh>
    <phoneticPr fontId="3"/>
  </si>
  <si>
    <t>4週目</t>
    <rPh sb="1" eb="2">
      <t>シュウ</t>
    </rPh>
    <rPh sb="2" eb="3">
      <t>メ</t>
    </rPh>
    <phoneticPr fontId="3"/>
  </si>
  <si>
    <t>5週目</t>
    <rPh sb="1" eb="2">
      <t>シュウ</t>
    </rPh>
    <rPh sb="2" eb="3">
      <t>メ</t>
    </rPh>
    <phoneticPr fontId="3"/>
  </si>
  <si>
    <t>シフト記号</t>
    <phoneticPr fontId="3"/>
  </si>
  <si>
    <t>勤務時間数</t>
    <rPh sb="0" eb="2">
      <t>キンム</t>
    </rPh>
    <rPh sb="2" eb="4">
      <t>ジカン</t>
    </rPh>
    <rPh sb="4" eb="5">
      <t>スウ</t>
    </rPh>
    <phoneticPr fontId="3"/>
  </si>
  <si>
    <t>サービス提供時間内
の勤務時間数</t>
    <rPh sb="4" eb="6">
      <t>テイキョウ</t>
    </rPh>
    <rPh sb="6" eb="9">
      <t>ジカンナイ</t>
    </rPh>
    <rPh sb="11" eb="13">
      <t>キンム</t>
    </rPh>
    <rPh sb="13" eb="15">
      <t>ジカン</t>
    </rPh>
    <rPh sb="15" eb="16">
      <t>スウ</t>
    </rPh>
    <phoneticPr fontId="3"/>
  </si>
  <si>
    <t>(14) サービス提供時間内の勤務延時間数</t>
    <phoneticPr fontId="3"/>
  </si>
  <si>
    <t>生活相談員</t>
    <rPh sb="0" eb="2">
      <t>セイカツ</t>
    </rPh>
    <rPh sb="2" eb="5">
      <t>ソウダンイン</t>
    </rPh>
    <phoneticPr fontId="3"/>
  </si>
  <si>
    <t>看護職員</t>
    <rPh sb="0" eb="2">
      <t>カンゴ</t>
    </rPh>
    <rPh sb="2" eb="4">
      <t>ショクイン</t>
    </rPh>
    <phoneticPr fontId="3"/>
  </si>
  <si>
    <t>介護職員</t>
    <rPh sb="0" eb="2">
      <t>カイゴ</t>
    </rPh>
    <rPh sb="2" eb="4">
      <t>ショクイン</t>
    </rPh>
    <phoneticPr fontId="3"/>
  </si>
  <si>
    <t>(15) 利用者数　　　</t>
    <phoneticPr fontId="3"/>
  </si>
  <si>
    <t>(16) サービス提供時間（平均提供時間）</t>
    <rPh sb="9" eb="11">
      <t>テイキョウ</t>
    </rPh>
    <rPh sb="11" eb="13">
      <t>ジカン</t>
    </rPh>
    <rPh sb="14" eb="16">
      <t>ヘイキン</t>
    </rPh>
    <rPh sb="16" eb="18">
      <t>テイキョウ</t>
    </rPh>
    <rPh sb="18" eb="20">
      <t>ジカン</t>
    </rPh>
    <phoneticPr fontId="3"/>
  </si>
  <si>
    <t>(17) 確保すべき介護職員の勤務時間数（注：記入方法参照）　　</t>
    <rPh sb="5" eb="7">
      <t>カクホ</t>
    </rPh>
    <rPh sb="10" eb="12">
      <t>カイゴ</t>
    </rPh>
    <rPh sb="12" eb="14">
      <t>ショクイン</t>
    </rPh>
    <rPh sb="15" eb="17">
      <t>キンム</t>
    </rPh>
    <rPh sb="17" eb="20">
      <t>ジカンスウ</t>
    </rPh>
    <phoneticPr fontId="3"/>
  </si>
  <si>
    <t>（参考）
(18) 1日の職種別人員内訳</t>
    <rPh sb="1" eb="3">
      <t>サンコウ</t>
    </rPh>
    <rPh sb="11" eb="12">
      <t>ニチ</t>
    </rPh>
    <rPh sb="13" eb="16">
      <t>ショクシュベツ</t>
    </rPh>
    <rPh sb="16" eb="17">
      <t>ニン</t>
    </rPh>
    <rPh sb="17" eb="18">
      <t>イン</t>
    </rPh>
    <rPh sb="18" eb="19">
      <t>ウチ</t>
    </rPh>
    <rPh sb="19" eb="20">
      <t>ヤク</t>
    </rPh>
    <phoneticPr fontId="3"/>
  </si>
  <si>
    <t>機能訓練指導員</t>
    <rPh sb="0" eb="2">
      <t>キノウ</t>
    </rPh>
    <rPh sb="2" eb="4">
      <t>クンレン</t>
    </rPh>
    <rPh sb="4" eb="7">
      <t>シドウイン</t>
    </rPh>
    <phoneticPr fontId="3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</si>
  <si>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3"/>
  </si>
  <si>
    <t>○○サービス</t>
    <phoneticPr fontId="3"/>
  </si>
  <si>
    <t>(3) 事業所における常勤の従業者が勤務すべき時間数</t>
    <rPh sb="4" eb="7">
      <t>ジギョウショ</t>
    </rPh>
    <rPh sb="11" eb="13">
      <t>ジョウキン</t>
    </rPh>
    <rPh sb="14" eb="17">
      <t>ジュウギョウシャ</t>
    </rPh>
    <rPh sb="18" eb="20">
      <t>キンム</t>
    </rPh>
    <rPh sb="23" eb="25">
      <t>ジカン</t>
    </rPh>
    <rPh sb="25" eb="26">
      <t>スウ</t>
    </rPh>
    <phoneticPr fontId="3"/>
  </si>
  <si>
    <t>(4) 利用者数（通いサービス）　</t>
    <rPh sb="4" eb="7">
      <t>リヨウシャ</t>
    </rPh>
    <rPh sb="7" eb="8">
      <t>スウ</t>
    </rPh>
    <rPh sb="9" eb="10">
      <t>カヨ</t>
    </rPh>
    <phoneticPr fontId="3"/>
  </si>
  <si>
    <t>（前年度の平均値または推定数）</t>
    <rPh sb="1" eb="4">
      <t>ゼンネンド</t>
    </rPh>
    <rPh sb="5" eb="8">
      <t>ヘイキンチ</t>
    </rPh>
    <rPh sb="11" eb="14">
      <t>スイテイスウ</t>
    </rPh>
    <phoneticPr fontId="3"/>
  </si>
  <si>
    <t>人</t>
    <rPh sb="0" eb="1">
      <t>ニン</t>
    </rPh>
    <phoneticPr fontId="3"/>
  </si>
  <si>
    <t>(5) 日中／夜間及び深夜の時間帯の区分</t>
    <rPh sb="4" eb="6">
      <t>ニッチュウ</t>
    </rPh>
    <rPh sb="7" eb="9">
      <t>ヤカン</t>
    </rPh>
    <rPh sb="9" eb="10">
      <t>オヨ</t>
    </rPh>
    <rPh sb="11" eb="13">
      <t>シンヤ</t>
    </rPh>
    <rPh sb="14" eb="17">
      <t>ジカンタイ</t>
    </rPh>
    <rPh sb="18" eb="20">
      <t>クブン</t>
    </rPh>
    <phoneticPr fontId="3"/>
  </si>
  <si>
    <t>利用者の生活時間帯（日中）</t>
    <rPh sb="0" eb="3">
      <t>リヨウシャ</t>
    </rPh>
    <rPh sb="4" eb="6">
      <t>セイカツ</t>
    </rPh>
    <rPh sb="6" eb="9">
      <t>ジカンタイ</t>
    </rPh>
    <rPh sb="10" eb="12">
      <t>ニッチュウ</t>
    </rPh>
    <phoneticPr fontId="3"/>
  </si>
  <si>
    <t>夜間及び深夜の時間帯</t>
    <rPh sb="0" eb="2">
      <t>ヤカン</t>
    </rPh>
    <rPh sb="2" eb="3">
      <t>オヨ</t>
    </rPh>
    <rPh sb="4" eb="6">
      <t>シンヤ</t>
    </rPh>
    <rPh sb="7" eb="10">
      <t>ジカンタイ</t>
    </rPh>
    <phoneticPr fontId="3"/>
  </si>
  <si>
    <t>(8) 資格</t>
    <rPh sb="4" eb="6">
      <t>シカク</t>
    </rPh>
    <phoneticPr fontId="3"/>
  </si>
  <si>
    <t>日中／夜間及び深夜
の区分</t>
    <rPh sb="0" eb="2">
      <t>ニッチュウ</t>
    </rPh>
    <rPh sb="3" eb="5">
      <t>ヤカン</t>
    </rPh>
    <rPh sb="5" eb="6">
      <t>オヨ</t>
    </rPh>
    <rPh sb="7" eb="9">
      <t>シンヤ</t>
    </rPh>
    <rPh sb="11" eb="13">
      <t>クブン</t>
    </rPh>
    <phoneticPr fontId="3"/>
  </si>
  <si>
    <t>（宿直   ･･･</t>
    <rPh sb="1" eb="3">
      <t>シュクチョク</t>
    </rPh>
    <phoneticPr fontId="3"/>
  </si>
  <si>
    <r>
      <t xml:space="preserve">(12)
</t>
    </r>
    <r>
      <rPr>
        <sz val="11"/>
        <rFont val="HGSｺﾞｼｯｸM"/>
        <family val="3"/>
        <charset val="128"/>
      </rPr>
      <t>週平均
勤務時間数</t>
    </r>
    <rPh sb="6" eb="8">
      <t>ヘイキン</t>
    </rPh>
    <rPh sb="9" eb="11">
      <t>キンム</t>
    </rPh>
    <rPh sb="11" eb="13">
      <t>ジカン</t>
    </rPh>
    <rPh sb="13" eb="14">
      <t>スウ</t>
    </rPh>
    <phoneticPr fontId="4"/>
  </si>
  <si>
    <t>(13) 兼務状況
（兼務先/兼務する職務の内容）等</t>
    <rPh sb="5" eb="7">
      <t>ケンム</t>
    </rPh>
    <rPh sb="7" eb="9">
      <t>ジョウキョウ</t>
    </rPh>
    <rPh sb="11" eb="13">
      <t>ケンム</t>
    </rPh>
    <rPh sb="13" eb="14">
      <t>サキ</t>
    </rPh>
    <rPh sb="15" eb="17">
      <t>ケンム</t>
    </rPh>
    <rPh sb="19" eb="21">
      <t>ショクム</t>
    </rPh>
    <rPh sb="22" eb="24">
      <t>ナイヨウ</t>
    </rPh>
    <rPh sb="25" eb="26">
      <t>トウ</t>
    </rPh>
    <phoneticPr fontId="4"/>
  </si>
  <si>
    <t>シフト記号</t>
    <rPh sb="3" eb="5">
      <t>キゴウ</t>
    </rPh>
    <phoneticPr fontId="14"/>
  </si>
  <si>
    <t>日中の勤務時間数</t>
    <rPh sb="0" eb="2">
      <t>ニッチュウ</t>
    </rPh>
    <rPh sb="3" eb="5">
      <t>キンム</t>
    </rPh>
    <rPh sb="5" eb="8">
      <t>ジカンスウ</t>
    </rPh>
    <phoneticPr fontId="3"/>
  </si>
  <si>
    <t>夜間・深夜の勤務時間数</t>
    <rPh sb="0" eb="2">
      <t>ヤカン</t>
    </rPh>
    <rPh sb="3" eb="5">
      <t>シンヤ</t>
    </rPh>
    <rPh sb="6" eb="8">
      <t>キンム</t>
    </rPh>
    <rPh sb="8" eb="11">
      <t>ジカンスウ</t>
    </rPh>
    <phoneticPr fontId="14"/>
  </si>
  <si>
    <r>
      <t>(14) 宿直①　（上記における該当者の</t>
    </r>
    <r>
      <rPr>
        <b/>
        <sz val="14"/>
        <color rgb="FFFF0000"/>
        <rFont val="HGSｺﾞｼｯｸM"/>
        <family val="3"/>
        <charset val="128"/>
      </rPr>
      <t>No</t>
    </r>
    <r>
      <rPr>
        <sz val="14"/>
        <rFont val="HGSｺﾞｼｯｸM"/>
        <family val="3"/>
        <charset val="128"/>
      </rPr>
      <t>を記載）</t>
    </r>
    <rPh sb="5" eb="7">
      <t>シュクチョク</t>
    </rPh>
    <rPh sb="10" eb="12">
      <t>ジョウキ</t>
    </rPh>
    <rPh sb="16" eb="18">
      <t>ガイトウ</t>
    </rPh>
    <rPh sb="18" eb="19">
      <t>シャ</t>
    </rPh>
    <rPh sb="23" eb="25">
      <t>キサイ</t>
    </rPh>
    <phoneticPr fontId="3"/>
  </si>
  <si>
    <r>
      <t>(14) 宿直②　（上記における該当者の</t>
    </r>
    <r>
      <rPr>
        <b/>
        <sz val="14"/>
        <color rgb="FFFF0000"/>
        <rFont val="HGSｺﾞｼｯｸM"/>
        <family val="3"/>
        <charset val="128"/>
      </rPr>
      <t>No</t>
    </r>
    <r>
      <rPr>
        <sz val="14"/>
        <rFont val="HGSｺﾞｼｯｸM"/>
        <family val="3"/>
        <charset val="128"/>
      </rPr>
      <t>を記載）</t>
    </r>
    <rPh sb="5" eb="7">
      <t>シュクチョク</t>
    </rPh>
    <rPh sb="10" eb="12">
      <t>ジョウキ</t>
    </rPh>
    <rPh sb="16" eb="18">
      <t>ガイトウ</t>
    </rPh>
    <rPh sb="18" eb="19">
      <t>シャ</t>
    </rPh>
    <rPh sb="23" eb="25">
      <t>キサイ</t>
    </rPh>
    <phoneticPr fontId="3"/>
  </si>
  <si>
    <t>(15) 日ごとの通いサービスの実利用者数</t>
    <rPh sb="5" eb="6">
      <t>ヒ</t>
    </rPh>
    <rPh sb="9" eb="10">
      <t>カヨ</t>
    </rPh>
    <rPh sb="16" eb="17">
      <t>ジツ</t>
    </rPh>
    <rPh sb="17" eb="20">
      <t>リヨウシャ</t>
    </rPh>
    <rPh sb="20" eb="21">
      <t>スウ</t>
    </rPh>
    <phoneticPr fontId="3"/>
  </si>
  <si>
    <t>(16) 日ごとの宿泊サービスの実利用者数</t>
    <rPh sb="5" eb="6">
      <t>ヒ</t>
    </rPh>
    <rPh sb="9" eb="11">
      <t>シュクハク</t>
    </rPh>
    <rPh sb="16" eb="17">
      <t>ジツ</t>
    </rPh>
    <rPh sb="17" eb="20">
      <t>リヨウシャ</t>
    </rPh>
    <rPh sb="20" eb="21">
      <t>スウ</t>
    </rPh>
    <phoneticPr fontId="3"/>
  </si>
  <si>
    <t>(17) 介護従業者の日中の勤務時間の合計</t>
    <rPh sb="5" eb="7">
      <t>カイゴ</t>
    </rPh>
    <rPh sb="7" eb="10">
      <t>ジュウギョウシャ</t>
    </rPh>
    <rPh sb="11" eb="13">
      <t>ニッチュウ</t>
    </rPh>
    <rPh sb="14" eb="16">
      <t>キンム</t>
    </rPh>
    <rPh sb="16" eb="18">
      <t>ジカン</t>
    </rPh>
    <rPh sb="19" eb="21">
      <t>ゴウケイ</t>
    </rPh>
    <phoneticPr fontId="3"/>
  </si>
  <si>
    <t>(18) 介護従業者の夜間・深夜の勤務時間の合計</t>
    <rPh sb="5" eb="7">
      <t>カイゴ</t>
    </rPh>
    <rPh sb="7" eb="10">
      <t>ジュウギョウシャ</t>
    </rPh>
    <rPh sb="11" eb="13">
      <t>ヤカン</t>
    </rPh>
    <rPh sb="14" eb="16">
      <t>シンヤ</t>
    </rPh>
    <rPh sb="17" eb="19">
      <t>キンム</t>
    </rPh>
    <rPh sb="19" eb="21">
      <t>ジカン</t>
    </rPh>
    <rPh sb="22" eb="24">
      <t>ゴウケイ</t>
    </rPh>
    <phoneticPr fontId="3"/>
  </si>
  <si>
    <t>認知症対応型共同生活介護</t>
    <rPh sb="0" eb="12">
      <t>ニンチショウタイオウガタキョウドウセイカツカイゴ</t>
    </rPh>
    <phoneticPr fontId="3"/>
  </si>
  <si>
    <t>○○○○</t>
    <phoneticPr fontId="3"/>
  </si>
  <si>
    <t>(4) 利用者数</t>
    <rPh sb="4" eb="7">
      <t>リヨウシャ</t>
    </rPh>
    <rPh sb="7" eb="8">
      <t>スウ</t>
    </rPh>
    <phoneticPr fontId="3"/>
  </si>
  <si>
    <t>(5) 事業所の共同生活住居（ユニット）数</t>
    <rPh sb="4" eb="7">
      <t>ジギョウショ</t>
    </rPh>
    <rPh sb="8" eb="10">
      <t>キョウドウ</t>
    </rPh>
    <rPh sb="10" eb="12">
      <t>セイカツ</t>
    </rPh>
    <rPh sb="12" eb="14">
      <t>ジュウキョ</t>
    </rPh>
    <rPh sb="20" eb="21">
      <t>スウ</t>
    </rPh>
    <phoneticPr fontId="3"/>
  </si>
  <si>
    <t>(6) 日中／夜間及び深夜の時間帯の区分</t>
    <rPh sb="4" eb="6">
      <t>ニッチュウ</t>
    </rPh>
    <rPh sb="7" eb="9">
      <t>ヤカン</t>
    </rPh>
    <rPh sb="9" eb="10">
      <t>オヨ</t>
    </rPh>
    <rPh sb="11" eb="13">
      <t>シンヤ</t>
    </rPh>
    <rPh sb="14" eb="17">
      <t>ジカンタイ</t>
    </rPh>
    <rPh sb="18" eb="20">
      <t>クブン</t>
    </rPh>
    <phoneticPr fontId="3"/>
  </si>
  <si>
    <t>ユニット</t>
    <phoneticPr fontId="3"/>
  </si>
  <si>
    <t>ユニット目</t>
    <rPh sb="4" eb="5">
      <t>メ</t>
    </rPh>
    <phoneticPr fontId="3"/>
  </si>
  <si>
    <t>(7) 
職種</t>
    <phoneticPr fontId="4"/>
  </si>
  <si>
    <t>(8)
勤務
形態</t>
    <phoneticPr fontId="4"/>
  </si>
  <si>
    <t>(9) 資格</t>
    <rPh sb="4" eb="6">
      <t>シカク</t>
    </rPh>
    <phoneticPr fontId="3"/>
  </si>
  <si>
    <t>(10) 氏　名</t>
    <phoneticPr fontId="4"/>
  </si>
  <si>
    <t>(11)</t>
    <phoneticPr fontId="3"/>
  </si>
  <si>
    <r>
      <t xml:space="preserve">(13)
</t>
    </r>
    <r>
      <rPr>
        <sz val="11"/>
        <rFont val="HGSｺﾞｼｯｸM"/>
        <family val="3"/>
        <charset val="128"/>
      </rPr>
      <t>週平均
勤務時間数</t>
    </r>
    <rPh sb="6" eb="8">
      <t>ヘイキン</t>
    </rPh>
    <rPh sb="9" eb="11">
      <t>キンム</t>
    </rPh>
    <rPh sb="11" eb="13">
      <t>ジカン</t>
    </rPh>
    <rPh sb="13" eb="14">
      <t>スウ</t>
    </rPh>
    <phoneticPr fontId="4"/>
  </si>
  <si>
    <t>(14) 兼務状況
（兼務先/兼務する職務の内容）等</t>
    <rPh sb="5" eb="7">
      <t>ケンム</t>
    </rPh>
    <rPh sb="7" eb="9">
      <t>ジョウキョウ</t>
    </rPh>
    <rPh sb="11" eb="13">
      <t>ケンム</t>
    </rPh>
    <rPh sb="13" eb="14">
      <t>サキ</t>
    </rPh>
    <rPh sb="15" eb="17">
      <t>ケンム</t>
    </rPh>
    <rPh sb="19" eb="21">
      <t>ショクム</t>
    </rPh>
    <rPh sb="22" eb="24">
      <t>ナイヨウ</t>
    </rPh>
    <rPh sb="25" eb="26">
      <t>トウ</t>
    </rPh>
    <phoneticPr fontId="4"/>
  </si>
  <si>
    <r>
      <t>(15) 宿直①　（上記における該当者の</t>
    </r>
    <r>
      <rPr>
        <b/>
        <sz val="14"/>
        <color rgb="FFFF0000"/>
        <rFont val="HGSｺﾞｼｯｸM"/>
        <family val="3"/>
        <charset val="128"/>
      </rPr>
      <t>No</t>
    </r>
    <r>
      <rPr>
        <sz val="14"/>
        <rFont val="HGSｺﾞｼｯｸM"/>
        <family val="3"/>
        <charset val="128"/>
      </rPr>
      <t>を記載）</t>
    </r>
    <rPh sb="5" eb="7">
      <t>シュクチョク</t>
    </rPh>
    <rPh sb="10" eb="12">
      <t>ジョウキ</t>
    </rPh>
    <rPh sb="16" eb="18">
      <t>ガイトウ</t>
    </rPh>
    <rPh sb="18" eb="19">
      <t>シャ</t>
    </rPh>
    <rPh sb="23" eb="25">
      <t>キサイ</t>
    </rPh>
    <phoneticPr fontId="3"/>
  </si>
  <si>
    <r>
      <t>(15) 宿直②　（上記における該当者の</t>
    </r>
    <r>
      <rPr>
        <b/>
        <sz val="14"/>
        <color rgb="FFFF0000"/>
        <rFont val="HGSｺﾞｼｯｸM"/>
        <family val="3"/>
        <charset val="128"/>
      </rPr>
      <t>No</t>
    </r>
    <r>
      <rPr>
        <sz val="14"/>
        <rFont val="HGSｺﾞｼｯｸM"/>
        <family val="3"/>
        <charset val="128"/>
      </rPr>
      <t>を記載）</t>
    </r>
    <rPh sb="5" eb="7">
      <t>シュクチョク</t>
    </rPh>
    <rPh sb="10" eb="12">
      <t>ジョウキ</t>
    </rPh>
    <rPh sb="16" eb="18">
      <t>ガイトウ</t>
    </rPh>
    <rPh sb="18" eb="19">
      <t>シャ</t>
    </rPh>
    <rPh sb="23" eb="25">
      <t>キサイ</t>
    </rPh>
    <phoneticPr fontId="3"/>
  </si>
  <si>
    <t>(16) 日ごとの実利用者数</t>
    <rPh sb="5" eb="6">
      <t>ヒ</t>
    </rPh>
    <rPh sb="9" eb="10">
      <t>ジツ</t>
    </rPh>
    <rPh sb="10" eb="13">
      <t>リヨウシャ</t>
    </rPh>
    <rPh sb="13" eb="14">
      <t>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</si>
</sst>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#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6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6"/>
      <name val="HGSｺﾞｼｯｸM"/>
      <family val="3"/>
      <charset val="128"/>
    </font>
    <font>
      <b/>
      <sz val="14"/>
      <name val="HGSｺﾞｼｯｸM"/>
      <family val="3"/>
      <charset val="128"/>
    </font>
    <font>
      <sz val="14"/>
      <name val="HGSｺﾞｼｯｸM"/>
      <family val="3"/>
      <charset val="128"/>
    </font>
    <font>
      <sz val="12"/>
      <name val="HGSｺﾞｼｯｸM"/>
      <family val="3"/>
      <charset val="128"/>
    </font>
    <font>
      <b/>
      <sz val="12"/>
      <name val="HGSｺﾞｼｯｸM"/>
      <family val="3"/>
      <charset val="128"/>
    </font>
    <font>
      <sz val="10"/>
      <name val="HGSｺﾞｼｯｸM"/>
      <family val="3"/>
      <charset val="128"/>
    </font>
    <font>
      <sz val="11"/>
      <name val="HGSｺﾞｼｯｸM"/>
      <family val="3"/>
      <charset val="128"/>
    </font>
    <font>
      <sz val="6"/>
      <name val="HGSｺﾞｼｯｸM"/>
      <family val="3"/>
      <charset val="128"/>
    </font>
    <font>
      <sz val="12"/>
      <color rgb="FFFFFF99"/>
      <name val="HGSｺﾞｼｯｸM"/>
      <family val="3"/>
      <charset val="128"/>
    </font>
    <font>
      <b/>
      <sz val="16"/>
      <name val="ＭＳ Ｐゴシック"/>
      <family val="3"/>
      <charset val="128"/>
    </font>
    <font>
      <b/>
      <sz val="14"/>
      <color rgb="FFFF0000"/>
      <name val="HGSｺﾞｼｯｸM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</fills>
  <borders count="1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 diagonalUp="1">
      <left style="medium">
        <color indexed="64"/>
      </left>
      <right/>
      <top style="medium">
        <color indexed="64"/>
      </top>
      <bottom style="dotted">
        <color indexed="64"/>
      </bottom>
      <diagonal style="hair">
        <color indexed="64"/>
      </diagonal>
    </border>
    <border diagonalUp="1">
      <left/>
      <right style="thin">
        <color indexed="64"/>
      </right>
      <top style="medium">
        <color indexed="64"/>
      </top>
      <bottom style="dotted">
        <color indexed="64"/>
      </bottom>
      <diagonal style="hair">
        <color indexed="64"/>
      </diagonal>
    </border>
    <border diagonalUp="1">
      <left style="thin">
        <color indexed="64"/>
      </left>
      <right/>
      <top style="medium">
        <color indexed="64"/>
      </top>
      <bottom style="dotted">
        <color indexed="64"/>
      </bottom>
      <diagonal style="hair">
        <color indexed="64"/>
      </diagonal>
    </border>
    <border diagonalUp="1">
      <left/>
      <right style="medium">
        <color indexed="64"/>
      </right>
      <top style="medium">
        <color indexed="64"/>
      </top>
      <bottom style="dotted">
        <color indexed="64"/>
      </bottom>
      <diagonal style="hair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dotted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 style="dotted">
        <color indexed="64"/>
      </bottom>
      <diagonal style="hair">
        <color indexed="64"/>
      </diagonal>
    </border>
    <border diagonalUp="1">
      <left style="thin">
        <color indexed="64"/>
      </left>
      <right/>
      <top style="thin">
        <color indexed="64"/>
      </top>
      <bottom style="dotted">
        <color indexed="64"/>
      </bottom>
      <diagonal style="hair">
        <color indexed="64"/>
      </diagonal>
    </border>
    <border diagonalUp="1">
      <left/>
      <right style="medium">
        <color indexed="64"/>
      </right>
      <top style="thin">
        <color indexed="64"/>
      </top>
      <bottom style="dotted">
        <color indexed="64"/>
      </bottom>
      <diagonal style="hair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medium">
        <color indexed="64"/>
      </left>
      <right/>
      <top style="medium">
        <color indexed="64"/>
      </top>
      <bottom/>
      <diagonal style="hair">
        <color indexed="64"/>
      </diagonal>
    </border>
    <border diagonalUp="1">
      <left/>
      <right/>
      <top style="medium">
        <color indexed="64"/>
      </top>
      <bottom/>
      <diagonal style="hair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hair">
        <color indexed="64"/>
      </diagonal>
    </border>
    <border diagonalUp="1">
      <left style="medium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medium">
        <color indexed="64"/>
      </right>
      <top/>
      <bottom/>
      <diagonal style="hair">
        <color indexed="64"/>
      </diagonal>
    </border>
    <border diagonalUp="1">
      <left style="medium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hair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/>
      <top/>
      <bottom style="medium">
        <color indexed="64"/>
      </bottom>
      <diagonal style="hair">
        <color indexed="64"/>
      </diagonal>
    </border>
    <border diagonalUp="1">
      <left/>
      <right/>
      <top/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hair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Up="1">
      <left style="double">
        <color indexed="64"/>
      </left>
      <right/>
      <top style="medium">
        <color indexed="64"/>
      </top>
      <bottom style="dotted">
        <color indexed="64"/>
      </bottom>
      <diagonal style="hair">
        <color indexed="64"/>
      </diagonal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medium">
        <color indexed="64"/>
      </right>
      <top/>
      <bottom style="dashDot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 diagonalUp="1">
      <left style="double">
        <color indexed="64"/>
      </left>
      <right/>
      <top style="thin">
        <color indexed="64"/>
      </top>
      <bottom style="dotted">
        <color indexed="64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tted">
        <color indexed="64"/>
      </bottom>
      <diagonal/>
    </border>
    <border diagonalUp="1">
      <left style="double">
        <color indexed="64"/>
      </left>
      <right/>
      <top style="medium">
        <color indexed="64"/>
      </top>
      <bottom/>
      <diagonal style="hair">
        <color indexed="64"/>
      </diagonal>
    </border>
    <border>
      <left style="thin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 diagonalUp="1">
      <left style="double">
        <color indexed="64"/>
      </left>
      <right/>
      <top/>
      <bottom/>
      <diagonal style="hair">
        <color indexed="64"/>
      </diagonal>
    </border>
    <border diagonalUp="1">
      <left style="double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9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5" borderId="0" xfId="0" applyFont="1" applyFill="1">
      <alignment vertical="center"/>
    </xf>
    <xf numFmtId="0" fontId="5" fillId="5" borderId="0" xfId="0" applyFont="1" applyFill="1" applyAlignment="1">
      <alignment horizontal="center" vertical="center"/>
    </xf>
    <xf numFmtId="0" fontId="2" fillId="5" borderId="0" xfId="0" quotePrefix="1" applyFont="1" applyFill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5" borderId="0" xfId="0" applyFont="1" applyFill="1">
      <alignment vertical="center"/>
    </xf>
    <xf numFmtId="0" fontId="7" fillId="0" borderId="0" xfId="0" applyFont="1">
      <alignment vertical="center"/>
    </xf>
    <xf numFmtId="0" fontId="2" fillId="5" borderId="0" xfId="0" applyFont="1" applyFill="1" applyAlignment="1">
      <alignment horizontal="center" vertical="center"/>
    </xf>
    <xf numFmtId="20" fontId="2" fillId="5" borderId="0" xfId="0" applyNumberFormat="1" applyFont="1" applyFill="1">
      <alignment vertical="center"/>
    </xf>
    <xf numFmtId="0" fontId="2" fillId="5" borderId="0" xfId="0" applyFont="1" applyFill="1" applyAlignment="1">
      <alignment horizontal="right" vertical="center"/>
    </xf>
    <xf numFmtId="176" fontId="2" fillId="5" borderId="0" xfId="0" applyNumberFormat="1" applyFont="1" applyFill="1">
      <alignment vertical="center"/>
    </xf>
    <xf numFmtId="0" fontId="2" fillId="5" borderId="0" xfId="0" applyFont="1" applyFill="1" applyAlignment="1">
      <alignment horizontal="left" vertical="center"/>
    </xf>
    <xf numFmtId="176" fontId="2" fillId="0" borderId="0" xfId="0" applyNumberFormat="1" applyFont="1">
      <alignment vertical="center"/>
    </xf>
    <xf numFmtId="20" fontId="2" fillId="0" borderId="0" xfId="0" applyNumberFormat="1" applyFont="1">
      <alignment vertical="center"/>
    </xf>
    <xf numFmtId="0" fontId="7" fillId="0" borderId="0" xfId="0" applyFont="1" applyAlignment="1">
      <alignment horizontal="left" vertical="center"/>
    </xf>
    <xf numFmtId="0" fontId="2" fillId="5" borderId="0" xfId="0" applyFont="1" applyFill="1" applyProtection="1">
      <alignment vertical="center"/>
      <protection locked="0"/>
    </xf>
    <xf numFmtId="1" fontId="2" fillId="5" borderId="0" xfId="0" applyNumberFormat="1" applyFont="1" applyFill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/>
    <xf numFmtId="0" fontId="7" fillId="0" borderId="0" xfId="0" applyFont="1" applyAlignment="1">
      <alignment horizontal="center" vertical="center"/>
    </xf>
    <xf numFmtId="0" fontId="8" fillId="5" borderId="0" xfId="0" applyFont="1" applyFill="1">
      <alignment vertical="center"/>
    </xf>
    <xf numFmtId="0" fontId="8" fillId="0" borderId="0" xfId="0" applyFont="1">
      <alignment vertic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20" fontId="5" fillId="0" borderId="0" xfId="0" applyNumberFormat="1" applyFont="1">
      <alignment vertical="center"/>
    </xf>
    <xf numFmtId="0" fontId="6" fillId="0" borderId="0" xfId="0" applyFont="1" applyAlignment="1">
      <alignment horizontal="right" vertical="center"/>
    </xf>
    <xf numFmtId="0" fontId="9" fillId="0" borderId="0" xfId="0" applyFont="1" applyAlignment="1"/>
    <xf numFmtId="0" fontId="8" fillId="0" borderId="0" xfId="0" applyFont="1" applyAlignment="1">
      <alignment horizontal="right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39" xfId="0" applyFont="1" applyFill="1" applyBorder="1" applyAlignment="1" applyProtection="1">
      <alignment horizontal="center" vertical="center" shrinkToFit="1"/>
      <protection locked="0"/>
    </xf>
    <xf numFmtId="0" fontId="2" fillId="2" borderId="40" xfId="0" applyFont="1" applyFill="1" applyBorder="1" applyAlignment="1" applyProtection="1">
      <alignment horizontal="center" vertical="center" shrinkToFit="1"/>
      <protection locked="0"/>
    </xf>
    <xf numFmtId="0" fontId="2" fillId="2" borderId="41" xfId="0" applyFont="1" applyFill="1" applyBorder="1" applyAlignment="1" applyProtection="1">
      <alignment horizontal="center" vertical="center" shrinkToFi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177" fontId="2" fillId="0" borderId="50" xfId="0" applyNumberFormat="1" applyFont="1" applyBorder="1" applyAlignment="1">
      <alignment horizontal="center" vertical="center" shrinkToFit="1"/>
    </xf>
    <xf numFmtId="177" fontId="2" fillId="0" borderId="51" xfId="0" applyNumberFormat="1" applyFont="1" applyBorder="1" applyAlignment="1">
      <alignment horizontal="center" vertical="center" shrinkToFit="1"/>
    </xf>
    <xf numFmtId="177" fontId="2" fillId="0" borderId="52" xfId="0" applyNumberFormat="1" applyFont="1" applyBorder="1" applyAlignment="1">
      <alignment horizontal="center" vertical="center" shrinkToFit="1"/>
    </xf>
    <xf numFmtId="0" fontId="2" fillId="2" borderId="58" xfId="0" applyFont="1" applyFill="1" applyBorder="1" applyAlignment="1" applyProtection="1">
      <alignment horizontal="center" vertical="center" wrapText="1"/>
      <protection locked="0"/>
    </xf>
    <xf numFmtId="177" fontId="2" fillId="0" borderId="62" xfId="0" applyNumberFormat="1" applyFont="1" applyBorder="1" applyAlignment="1">
      <alignment horizontal="center" vertical="center" shrinkToFit="1"/>
    </xf>
    <xf numFmtId="177" fontId="2" fillId="0" borderId="63" xfId="0" applyNumberFormat="1" applyFont="1" applyBorder="1" applyAlignment="1">
      <alignment horizontal="center" vertical="center" shrinkToFit="1"/>
    </xf>
    <xf numFmtId="177" fontId="2" fillId="0" borderId="64" xfId="0" applyNumberFormat="1" applyFont="1" applyBorder="1" applyAlignment="1">
      <alignment horizontal="center" vertical="center" shrinkToFit="1"/>
    </xf>
    <xf numFmtId="0" fontId="2" fillId="2" borderId="71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8" fillId="5" borderId="89" xfId="0" applyFont="1" applyFill="1" applyBorder="1">
      <alignment vertical="center"/>
    </xf>
    <xf numFmtId="0" fontId="13" fillId="5" borderId="90" xfId="0" applyFont="1" applyFill="1" applyBorder="1" applyAlignment="1">
      <alignment horizontal="center" vertical="center"/>
    </xf>
    <xf numFmtId="0" fontId="8" fillId="5" borderId="90" xfId="0" applyFont="1" applyFill="1" applyBorder="1" applyAlignment="1">
      <alignment horizontal="center" vertical="center" wrapText="1"/>
    </xf>
    <xf numFmtId="0" fontId="8" fillId="5" borderId="90" xfId="0" applyFont="1" applyFill="1" applyBorder="1" applyAlignment="1">
      <alignment horizontal="center" vertical="center" shrinkToFit="1"/>
    </xf>
    <xf numFmtId="0" fontId="12" fillId="5" borderId="90" xfId="0" applyFont="1" applyFill="1" applyBorder="1" applyAlignment="1">
      <alignment horizontal="center" vertical="center" wrapText="1"/>
    </xf>
    <xf numFmtId="1" fontId="8" fillId="5" borderId="90" xfId="0" applyNumberFormat="1" applyFont="1" applyFill="1" applyBorder="1" applyAlignment="1">
      <alignment horizontal="center" vertical="center" wrapText="1"/>
    </xf>
    <xf numFmtId="0" fontId="8" fillId="5" borderId="91" xfId="0" applyFont="1" applyFill="1" applyBorder="1" applyAlignment="1">
      <alignment horizontal="center" vertical="center" wrapText="1"/>
    </xf>
    <xf numFmtId="0" fontId="7" fillId="0" borderId="5" xfId="0" applyFont="1" applyBorder="1">
      <alignment vertical="center"/>
    </xf>
    <xf numFmtId="0" fontId="7" fillId="0" borderId="6" xfId="0" applyFont="1" applyBorder="1" applyAlignment="1">
      <alignment vertical="center" wrapText="1"/>
    </xf>
    <xf numFmtId="0" fontId="7" fillId="0" borderId="34" xfId="0" applyFont="1" applyBorder="1" applyAlignment="1">
      <alignment vertical="center" wrapText="1"/>
    </xf>
    <xf numFmtId="0" fontId="7" fillId="0" borderId="92" xfId="0" applyFont="1" applyBorder="1" applyAlignment="1">
      <alignment vertical="center" wrapText="1"/>
    </xf>
    <xf numFmtId="177" fontId="7" fillId="5" borderId="93" xfId="0" applyNumberFormat="1" applyFont="1" applyFill="1" applyBorder="1" applyAlignment="1">
      <alignment horizontal="center" vertical="center" shrinkToFit="1"/>
    </xf>
    <xf numFmtId="177" fontId="7" fillId="5" borderId="94" xfId="0" applyNumberFormat="1" applyFont="1" applyFill="1" applyBorder="1" applyAlignment="1">
      <alignment horizontal="center" vertical="center" shrinkToFit="1"/>
    </xf>
    <xf numFmtId="177" fontId="7" fillId="5" borderId="95" xfId="0" applyNumberFormat="1" applyFont="1" applyFill="1" applyBorder="1" applyAlignment="1">
      <alignment horizontal="center" vertical="center" shrinkToFit="1"/>
    </xf>
    <xf numFmtId="0" fontId="7" fillId="0" borderId="12" xfId="0" applyFont="1" applyBorder="1">
      <alignment vertical="center"/>
    </xf>
    <xf numFmtId="0" fontId="7" fillId="0" borderId="0" xfId="0" applyFont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54" xfId="0" applyFont="1" applyBorder="1" applyAlignment="1">
      <alignment vertical="center" wrapText="1"/>
    </xf>
    <xf numFmtId="0" fontId="7" fillId="0" borderId="55" xfId="0" applyFont="1" applyBorder="1">
      <alignment vertical="center"/>
    </xf>
    <xf numFmtId="0" fontId="7" fillId="0" borderId="56" xfId="0" applyFont="1" applyBorder="1" applyAlignment="1">
      <alignment vertical="center" wrapText="1"/>
    </xf>
    <xf numFmtId="0" fontId="8" fillId="0" borderId="17" xfId="0" applyFont="1" applyBorder="1">
      <alignment vertical="center"/>
    </xf>
    <xf numFmtId="0" fontId="8" fillId="0" borderId="2" xfId="0" applyFont="1" applyBorder="1" applyAlignment="1">
      <alignment vertical="center" wrapText="1"/>
    </xf>
    <xf numFmtId="177" fontId="7" fillId="4" borderId="19" xfId="0" applyNumberFormat="1" applyFont="1" applyFill="1" applyBorder="1" applyAlignment="1" applyProtection="1">
      <alignment horizontal="center" vertical="center" shrinkToFit="1"/>
      <protection locked="0"/>
    </xf>
    <xf numFmtId="177" fontId="7" fillId="4" borderId="20" xfId="0" applyNumberFormat="1" applyFont="1" applyFill="1" applyBorder="1" applyAlignment="1" applyProtection="1">
      <alignment horizontal="center" vertical="center" shrinkToFit="1"/>
      <protection locked="0"/>
    </xf>
    <xf numFmtId="177" fontId="7" fillId="4" borderId="21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109" xfId="0" applyFont="1" applyBorder="1">
      <alignment vertical="center"/>
    </xf>
    <xf numFmtId="0" fontId="8" fillId="0" borderId="84" xfId="0" applyFont="1" applyBorder="1" applyAlignment="1">
      <alignment vertical="center" wrapText="1"/>
    </xf>
    <xf numFmtId="177" fontId="7" fillId="0" borderId="19" xfId="0" applyNumberFormat="1" applyFont="1" applyBorder="1" applyAlignment="1">
      <alignment horizontal="center" vertical="center" shrinkToFit="1"/>
    </xf>
    <xf numFmtId="177" fontId="7" fillId="0" borderId="20" xfId="0" applyNumberFormat="1" applyFont="1" applyBorder="1" applyAlignment="1">
      <alignment horizontal="center" vertical="center" shrinkToFit="1"/>
    </xf>
    <xf numFmtId="177" fontId="7" fillId="0" borderId="21" xfId="0" applyNumberFormat="1" applyFont="1" applyBorder="1" applyAlignment="1">
      <alignment horizontal="center" vertical="center" shrinkToFit="1"/>
    </xf>
    <xf numFmtId="177" fontId="7" fillId="5" borderId="19" xfId="0" applyNumberFormat="1" applyFont="1" applyFill="1" applyBorder="1" applyAlignment="1">
      <alignment horizontal="center" vertical="center" shrinkToFit="1"/>
    </xf>
    <xf numFmtId="177" fontId="7" fillId="5" borderId="20" xfId="0" applyNumberFormat="1" applyFont="1" applyFill="1" applyBorder="1" applyAlignment="1">
      <alignment horizontal="center" vertical="center" shrinkToFit="1"/>
    </xf>
    <xf numFmtId="177" fontId="7" fillId="5" borderId="21" xfId="0" applyNumberFormat="1" applyFont="1" applyFill="1" applyBorder="1" applyAlignment="1">
      <alignment horizontal="center" vertical="center" shrinkToFit="1"/>
    </xf>
    <xf numFmtId="177" fontId="7" fillId="5" borderId="111" xfId="0" applyNumberFormat="1" applyFont="1" applyFill="1" applyBorder="1" applyAlignment="1">
      <alignment horizontal="center" vertical="center" shrinkToFit="1"/>
    </xf>
    <xf numFmtId="177" fontId="7" fillId="5" borderId="112" xfId="0" applyNumberFormat="1" applyFont="1" applyFill="1" applyBorder="1" applyAlignment="1">
      <alignment horizontal="center" vertical="center" shrinkToFit="1"/>
    </xf>
    <xf numFmtId="177" fontId="7" fillId="5" borderId="113" xfId="0" applyNumberFormat="1" applyFont="1" applyFill="1" applyBorder="1" applyAlignment="1">
      <alignment horizontal="center" vertical="center" shrinkToFit="1"/>
    </xf>
    <xf numFmtId="177" fontId="7" fillId="5" borderId="35" xfId="0" applyNumberFormat="1" applyFont="1" applyFill="1" applyBorder="1" applyAlignment="1">
      <alignment horizontal="center" vertical="center" shrinkToFit="1"/>
    </xf>
    <xf numFmtId="177" fontId="7" fillId="5" borderId="3" xfId="0" applyNumberFormat="1" applyFont="1" applyFill="1" applyBorder="1" applyAlignment="1">
      <alignment horizontal="center" vertical="center" shrinkToFit="1"/>
    </xf>
    <xf numFmtId="177" fontId="7" fillId="5" borderId="29" xfId="0" applyNumberFormat="1" applyFont="1" applyFill="1" applyBorder="1" applyAlignment="1">
      <alignment horizontal="center" vertical="center" shrinkToFit="1"/>
    </xf>
    <xf numFmtId="177" fontId="7" fillId="5" borderId="30" xfId="0" applyNumberFormat="1" applyFont="1" applyFill="1" applyBorder="1" applyAlignment="1">
      <alignment horizontal="center" vertical="center" shrinkToFit="1"/>
    </xf>
    <xf numFmtId="177" fontId="7" fillId="5" borderId="31" xfId="0" applyNumberFormat="1" applyFont="1" applyFill="1" applyBorder="1" applyAlignment="1">
      <alignment horizontal="center" vertical="center" shrinkToFit="1"/>
    </xf>
    <xf numFmtId="177" fontId="7" fillId="5" borderId="85" xfId="0" applyNumberFormat="1" applyFont="1" applyFill="1" applyBorder="1" applyAlignment="1">
      <alignment horizontal="center" vertical="center" shrinkToFit="1"/>
    </xf>
    <xf numFmtId="0" fontId="9" fillId="0" borderId="0" xfId="0" applyFont="1">
      <alignment vertical="center"/>
    </xf>
    <xf numFmtId="0" fontId="8" fillId="0" borderId="0" xfId="0" applyFont="1" applyAlignment="1">
      <alignment vertical="center" shrinkToFit="1"/>
    </xf>
    <xf numFmtId="0" fontId="11" fillId="0" borderId="0" xfId="0" applyFont="1" applyAlignment="1">
      <alignment vertical="center" shrinkToFit="1"/>
    </xf>
    <xf numFmtId="0" fontId="8" fillId="0" borderId="0" xfId="0" applyFont="1" applyAlignment="1">
      <alignment vertical="center" wrapText="1"/>
    </xf>
    <xf numFmtId="0" fontId="7" fillId="0" borderId="0" xfId="0" applyFont="1" applyAlignment="1">
      <alignment horizontal="justify" vertical="center" wrapText="1"/>
    </xf>
    <xf numFmtId="0" fontId="8" fillId="0" borderId="0" xfId="0" applyFont="1" applyAlignment="1">
      <alignment vertical="center" textRotation="90"/>
    </xf>
    <xf numFmtId="0" fontId="8" fillId="0" borderId="7" xfId="0" applyFont="1" applyBorder="1" applyAlignment="1">
      <alignment horizontal="center" vertical="center" wrapText="1"/>
    </xf>
    <xf numFmtId="0" fontId="2" fillId="0" borderId="117" xfId="0" applyFont="1" applyBorder="1">
      <alignment vertical="center"/>
    </xf>
    <xf numFmtId="0" fontId="2" fillId="0" borderId="34" xfId="0" applyFont="1" applyBorder="1">
      <alignment vertical="center"/>
    </xf>
    <xf numFmtId="0" fontId="2" fillId="0" borderId="34" xfId="0" quotePrefix="1" applyFont="1" applyBorder="1">
      <alignment vertical="center"/>
    </xf>
    <xf numFmtId="0" fontId="2" fillId="5" borderId="34" xfId="0" applyFont="1" applyFill="1" applyBorder="1">
      <alignment vertical="center"/>
    </xf>
    <xf numFmtId="0" fontId="2" fillId="6" borderId="34" xfId="0" applyFont="1" applyFill="1" applyBorder="1">
      <alignment vertical="center"/>
    </xf>
    <xf numFmtId="0" fontId="2" fillId="0" borderId="118" xfId="0" applyFont="1" applyBorder="1">
      <alignment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7" fillId="0" borderId="85" xfId="0" applyFont="1" applyBorder="1" applyAlignment="1">
      <alignment horizontal="center" vertical="center" wrapText="1"/>
    </xf>
    <xf numFmtId="0" fontId="2" fillId="0" borderId="4" xfId="0" applyFont="1" applyBorder="1">
      <alignment vertical="center"/>
    </xf>
    <xf numFmtId="0" fontId="2" fillId="2" borderId="7" xfId="0" applyFont="1" applyFill="1" applyBorder="1" applyAlignment="1" applyProtection="1">
      <alignment horizontal="center" vertical="center" shrinkToFit="1"/>
      <protection locked="0"/>
    </xf>
    <xf numFmtId="0" fontId="11" fillId="0" borderId="9" xfId="0" applyFont="1" applyBorder="1">
      <alignment vertical="center"/>
    </xf>
    <xf numFmtId="0" fontId="11" fillId="0" borderId="6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10" xfId="0" applyFont="1" applyBorder="1">
      <alignment vertical="center"/>
    </xf>
    <xf numFmtId="177" fontId="2" fillId="2" borderId="13" xfId="0" applyNumberFormat="1" applyFont="1" applyFill="1" applyBorder="1" applyAlignment="1" applyProtection="1">
      <alignment horizontal="center" vertical="center" shrinkToFit="1"/>
      <protection locked="0"/>
    </xf>
    <xf numFmtId="177" fontId="2" fillId="2" borderId="122" xfId="0" applyNumberFormat="1" applyFont="1" applyFill="1" applyBorder="1" applyAlignment="1" applyProtection="1">
      <alignment horizontal="center" vertical="center" shrinkToFit="1"/>
      <protection locked="0"/>
    </xf>
    <xf numFmtId="177" fontId="2" fillId="2" borderId="123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11" xfId="0" applyFont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 shrinkToFit="1"/>
      <protection locked="0"/>
    </xf>
    <xf numFmtId="0" fontId="11" fillId="0" borderId="54" xfId="0" applyFont="1" applyBorder="1">
      <alignment vertical="center"/>
    </xf>
    <xf numFmtId="0" fontId="11" fillId="0" borderId="48" xfId="0" applyFont="1" applyBorder="1">
      <alignment vertical="center"/>
    </xf>
    <xf numFmtId="0" fontId="10" fillId="0" borderId="48" xfId="0" applyFont="1" applyBorder="1">
      <alignment vertical="center"/>
    </xf>
    <xf numFmtId="0" fontId="10" fillId="0" borderId="49" xfId="0" applyFont="1" applyBorder="1">
      <alignment vertical="center"/>
    </xf>
    <xf numFmtId="0" fontId="2" fillId="0" borderId="126" xfId="0" applyFont="1" applyBorder="1" applyAlignment="1">
      <alignment horizontal="center" vertical="center"/>
    </xf>
    <xf numFmtId="0" fontId="2" fillId="2" borderId="57" xfId="0" applyFont="1" applyFill="1" applyBorder="1" applyAlignment="1" applyProtection="1">
      <alignment horizontal="center" vertical="center" shrinkToFit="1"/>
      <protection locked="0"/>
    </xf>
    <xf numFmtId="0" fontId="2" fillId="2" borderId="57" xfId="0" applyFont="1" applyFill="1" applyBorder="1" applyAlignment="1" applyProtection="1">
      <alignment horizontal="center" vertical="center" wrapText="1"/>
      <protection locked="0"/>
    </xf>
    <xf numFmtId="0" fontId="11" fillId="0" borderId="127" xfId="0" applyFont="1" applyBorder="1">
      <alignment vertical="center"/>
    </xf>
    <xf numFmtId="0" fontId="11" fillId="0" borderId="56" xfId="0" applyFont="1" applyBorder="1">
      <alignment vertical="center"/>
    </xf>
    <xf numFmtId="0" fontId="10" fillId="0" borderId="128" xfId="0" applyFont="1" applyBorder="1">
      <alignment vertical="center"/>
    </xf>
    <xf numFmtId="0" fontId="10" fillId="0" borderId="129" xfId="0" applyFont="1" applyBorder="1" applyAlignment="1">
      <alignment horizontal="center" vertical="center"/>
    </xf>
    <xf numFmtId="0" fontId="2" fillId="0" borderId="131" xfId="0" applyFont="1" applyBorder="1">
      <alignment vertical="center"/>
    </xf>
    <xf numFmtId="0" fontId="2" fillId="2" borderId="70" xfId="0" applyFont="1" applyFill="1" applyBorder="1" applyAlignment="1" applyProtection="1">
      <alignment horizontal="center" vertical="center" shrinkToFit="1"/>
      <protection locked="0"/>
    </xf>
    <xf numFmtId="0" fontId="2" fillId="2" borderId="70" xfId="0" applyFont="1" applyFill="1" applyBorder="1" applyAlignment="1" applyProtection="1">
      <alignment horizontal="center" vertical="center" wrapText="1"/>
      <protection locked="0"/>
    </xf>
    <xf numFmtId="0" fontId="11" fillId="0" borderId="72" xfId="0" applyFont="1" applyBorder="1">
      <alignment vertical="center"/>
    </xf>
    <xf numFmtId="0" fontId="11" fillId="0" borderId="69" xfId="0" applyFont="1" applyBorder="1">
      <alignment vertical="center"/>
    </xf>
    <xf numFmtId="0" fontId="10" fillId="0" borderId="69" xfId="0" applyFont="1" applyBorder="1">
      <alignment vertical="center"/>
    </xf>
    <xf numFmtId="0" fontId="10" fillId="0" borderId="73" xfId="0" applyFont="1" applyBorder="1">
      <alignment vertical="center"/>
    </xf>
    <xf numFmtId="177" fontId="2" fillId="2" borderId="39" xfId="0" applyNumberFormat="1" applyFont="1" applyFill="1" applyBorder="1" applyAlignment="1" applyProtection="1">
      <alignment horizontal="center" vertical="center" shrinkToFit="1"/>
      <protection locked="0"/>
    </xf>
    <xf numFmtId="177" fontId="2" fillId="2" borderId="40" xfId="0" applyNumberFormat="1" applyFont="1" applyFill="1" applyBorder="1" applyAlignment="1" applyProtection="1">
      <alignment horizontal="center" vertical="center" shrinkToFit="1"/>
      <protection locked="0"/>
    </xf>
    <xf numFmtId="177" fontId="2" fillId="2" borderId="41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0" xfId="0" applyFont="1">
      <alignment vertical="center"/>
    </xf>
    <xf numFmtId="0" fontId="10" fillId="0" borderId="0" xfId="0" applyFont="1">
      <alignment vertical="center"/>
    </xf>
    <xf numFmtId="0" fontId="10" fillId="0" borderId="16" xfId="0" applyFont="1" applyBorder="1" applyAlignment="1">
      <alignment horizontal="center" vertical="center"/>
    </xf>
    <xf numFmtId="0" fontId="11" fillId="0" borderId="128" xfId="0" applyFont="1" applyBorder="1">
      <alignment vertical="center"/>
    </xf>
    <xf numFmtId="0" fontId="10" fillId="0" borderId="56" xfId="0" applyFont="1" applyBorder="1">
      <alignment vertical="center"/>
    </xf>
    <xf numFmtId="0" fontId="10" fillId="0" borderId="67" xfId="0" applyFont="1" applyBorder="1" applyAlignment="1">
      <alignment horizontal="center" vertical="center"/>
    </xf>
    <xf numFmtId="0" fontId="10" fillId="0" borderId="16" xfId="0" applyFont="1" applyBorder="1">
      <alignment vertical="center"/>
    </xf>
    <xf numFmtId="0" fontId="11" fillId="0" borderId="66" xfId="0" applyFont="1" applyBorder="1">
      <alignment vertical="center"/>
    </xf>
    <xf numFmtId="0" fontId="11" fillId="0" borderId="60" xfId="0" applyFont="1" applyBorder="1">
      <alignment vertical="center"/>
    </xf>
    <xf numFmtId="0" fontId="10" fillId="0" borderId="60" xfId="0" applyFont="1" applyBorder="1">
      <alignment vertical="center"/>
    </xf>
    <xf numFmtId="0" fontId="10" fillId="0" borderId="61" xfId="0" applyFont="1" applyBorder="1" applyAlignment="1">
      <alignment horizontal="center" vertical="center"/>
    </xf>
    <xf numFmtId="0" fontId="11" fillId="0" borderId="133" xfId="0" applyFont="1" applyBorder="1">
      <alignment vertical="center"/>
    </xf>
    <xf numFmtId="0" fontId="11" fillId="0" borderId="75" xfId="0" applyFont="1" applyBorder="1">
      <alignment vertical="center"/>
    </xf>
    <xf numFmtId="0" fontId="10" fillId="0" borderId="75" xfId="0" applyFont="1" applyBorder="1">
      <alignment vertical="center"/>
    </xf>
    <xf numFmtId="0" fontId="10" fillId="0" borderId="76" xfId="0" applyFont="1" applyBorder="1">
      <alignment vertical="center"/>
    </xf>
    <xf numFmtId="0" fontId="2" fillId="2" borderId="25" xfId="0" applyFont="1" applyFill="1" applyBorder="1" applyAlignment="1" applyProtection="1">
      <alignment horizontal="center" vertical="center" shrinkToFit="1"/>
      <protection locked="0"/>
    </xf>
    <xf numFmtId="0" fontId="11" fillId="0" borderId="27" xfId="0" applyFont="1" applyBorder="1">
      <alignment vertical="center"/>
    </xf>
    <xf numFmtId="0" fontId="11" fillId="0" borderId="24" xfId="0" applyFont="1" applyBorder="1">
      <alignment vertical="center"/>
    </xf>
    <xf numFmtId="0" fontId="10" fillId="0" borderId="24" xfId="0" applyFont="1" applyBorder="1">
      <alignment vertical="center"/>
    </xf>
    <xf numFmtId="0" fontId="10" fillId="0" borderId="28" xfId="0" applyFont="1" applyBorder="1" applyAlignment="1">
      <alignment horizontal="center" vertical="center"/>
    </xf>
    <xf numFmtId="177" fontId="7" fillId="4" borderId="137" xfId="0" applyNumberFormat="1" applyFont="1" applyFill="1" applyBorder="1" applyAlignment="1" applyProtection="1">
      <alignment horizontal="center" vertical="center" shrinkToFit="1"/>
      <protection locked="0"/>
    </xf>
    <xf numFmtId="177" fontId="7" fillId="4" borderId="135" xfId="0" applyNumberFormat="1" applyFont="1" applyFill="1" applyBorder="1" applyAlignment="1" applyProtection="1">
      <alignment horizontal="center" vertical="center" shrinkToFit="1"/>
      <protection locked="0"/>
    </xf>
    <xf numFmtId="177" fontId="7" fillId="4" borderId="136" xfId="0" applyNumberFormat="1" applyFont="1" applyFill="1" applyBorder="1" applyAlignment="1" applyProtection="1">
      <alignment horizontal="center" vertical="center" shrinkToFit="1"/>
      <protection locked="0"/>
    </xf>
    <xf numFmtId="177" fontId="7" fillId="4" borderId="134" xfId="0" applyNumberFormat="1" applyFont="1" applyFill="1" applyBorder="1" applyAlignment="1" applyProtection="1">
      <alignment horizontal="center" vertical="center" shrinkToFit="1"/>
      <protection locked="0"/>
    </xf>
    <xf numFmtId="177" fontId="7" fillId="4" borderId="138" xfId="0" applyNumberFormat="1" applyFont="1" applyFill="1" applyBorder="1" applyAlignment="1" applyProtection="1">
      <alignment horizontal="center" vertical="center" shrinkToFit="1"/>
      <protection locked="0"/>
    </xf>
    <xf numFmtId="177" fontId="7" fillId="4" borderId="65" xfId="0" applyNumberFormat="1" applyFont="1" applyFill="1" applyBorder="1" applyAlignment="1" applyProtection="1">
      <alignment horizontal="center" vertical="center" shrinkToFit="1"/>
      <protection locked="0"/>
    </xf>
    <xf numFmtId="177" fontId="7" fillId="4" borderId="63" xfId="0" applyNumberFormat="1" applyFont="1" applyFill="1" applyBorder="1" applyAlignment="1" applyProtection="1">
      <alignment horizontal="center" vertical="center" shrinkToFit="1"/>
      <protection locked="0"/>
    </xf>
    <xf numFmtId="177" fontId="7" fillId="4" borderId="64" xfId="0" applyNumberFormat="1" applyFont="1" applyFill="1" applyBorder="1" applyAlignment="1" applyProtection="1">
      <alignment horizontal="center" vertical="center" shrinkToFit="1"/>
      <protection locked="0"/>
    </xf>
    <xf numFmtId="177" fontId="7" fillId="4" borderId="62" xfId="0" applyNumberFormat="1" applyFont="1" applyFill="1" applyBorder="1" applyAlignment="1" applyProtection="1">
      <alignment horizontal="center" vertical="center" shrinkToFit="1"/>
      <protection locked="0"/>
    </xf>
    <xf numFmtId="177" fontId="7" fillId="4" borderId="140" xfId="0" applyNumberFormat="1" applyFont="1" applyFill="1" applyBorder="1" applyAlignment="1" applyProtection="1">
      <alignment horizontal="center" vertical="center" shrinkToFit="1"/>
      <protection locked="0"/>
    </xf>
    <xf numFmtId="177" fontId="7" fillId="0" borderId="65" xfId="0" applyNumberFormat="1" applyFont="1" applyBorder="1" applyAlignment="1">
      <alignment horizontal="center" vertical="center" shrinkToFit="1"/>
    </xf>
    <xf numFmtId="177" fontId="7" fillId="0" borderId="63" xfId="0" applyNumberFormat="1" applyFont="1" applyBorder="1" applyAlignment="1">
      <alignment horizontal="center" vertical="center" shrinkToFit="1"/>
    </xf>
    <xf numFmtId="177" fontId="7" fillId="0" borderId="148" xfId="0" applyNumberFormat="1" applyFont="1" applyBorder="1" applyAlignment="1">
      <alignment horizontal="center" vertical="center" shrinkToFit="1"/>
    </xf>
    <xf numFmtId="177" fontId="7" fillId="0" borderId="146" xfId="0" applyNumberFormat="1" applyFont="1" applyBorder="1" applyAlignment="1">
      <alignment horizontal="center" vertical="center" shrinkToFit="1"/>
    </xf>
    <xf numFmtId="177" fontId="7" fillId="0" borderId="147" xfId="0" applyNumberFormat="1" applyFont="1" applyBorder="1" applyAlignment="1">
      <alignment horizontal="center" vertical="center" shrinkToFit="1"/>
    </xf>
    <xf numFmtId="177" fontId="7" fillId="0" borderId="145" xfId="0" applyNumberFormat="1" applyFont="1" applyBorder="1" applyAlignment="1">
      <alignment horizontal="center" vertical="center" shrinkToFit="1"/>
    </xf>
    <xf numFmtId="177" fontId="7" fillId="0" borderId="149" xfId="0" applyNumberFormat="1" applyFont="1" applyBorder="1" applyAlignment="1">
      <alignment horizontal="center" vertical="center" shrinkToFit="1"/>
    </xf>
    <xf numFmtId="0" fontId="11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Protection="1">
      <alignment vertical="center"/>
      <protection locked="0"/>
    </xf>
    <xf numFmtId="20" fontId="2" fillId="5" borderId="0" xfId="0" applyNumberFormat="1" applyFont="1" applyFill="1" applyProtection="1">
      <alignment vertical="center"/>
      <protection locked="0"/>
    </xf>
    <xf numFmtId="0" fontId="7" fillId="4" borderId="84" xfId="0" applyFont="1" applyFill="1" applyBorder="1" applyAlignment="1" applyProtection="1">
      <alignment horizontal="center" vertical="center"/>
      <protection locked="0"/>
    </xf>
    <xf numFmtId="0" fontId="7" fillId="4" borderId="110" xfId="0" applyFont="1" applyFill="1" applyBorder="1" applyAlignment="1" applyProtection="1">
      <alignment horizontal="center" vertical="center"/>
      <protection locked="0"/>
    </xf>
    <xf numFmtId="177" fontId="7" fillId="5" borderId="98" xfId="0" applyNumberFormat="1" applyFont="1" applyFill="1" applyBorder="1" applyAlignment="1">
      <alignment horizontal="center" vertical="center" wrapText="1"/>
    </xf>
    <xf numFmtId="177" fontId="7" fillId="5" borderId="99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177" fontId="8" fillId="5" borderId="106" xfId="0" applyNumberFormat="1" applyFont="1" applyFill="1" applyBorder="1" applyAlignment="1">
      <alignment horizontal="center" vertical="center" wrapText="1"/>
    </xf>
    <xf numFmtId="177" fontId="8" fillId="5" borderId="107" xfId="0" applyNumberFormat="1" applyFont="1" applyFill="1" applyBorder="1" applyAlignment="1">
      <alignment horizontal="center" vertical="center" wrapText="1"/>
    </xf>
    <xf numFmtId="177" fontId="8" fillId="5" borderId="108" xfId="0" applyNumberFormat="1" applyFont="1" applyFill="1" applyBorder="1" applyAlignment="1">
      <alignment horizontal="center" vertical="center" wrapText="1"/>
    </xf>
    <xf numFmtId="177" fontId="8" fillId="5" borderId="103" xfId="0" applyNumberFormat="1" applyFont="1" applyFill="1" applyBorder="1" applyAlignment="1">
      <alignment horizontal="center" vertical="center" wrapText="1"/>
    </xf>
    <xf numFmtId="177" fontId="8" fillId="5" borderId="104" xfId="0" applyNumberFormat="1" applyFont="1" applyFill="1" applyBorder="1" applyAlignment="1">
      <alignment horizontal="center" vertical="center" wrapText="1"/>
    </xf>
    <xf numFmtId="177" fontId="8" fillId="5" borderId="105" xfId="0" applyNumberFormat="1" applyFont="1" applyFill="1" applyBorder="1" applyAlignment="1">
      <alignment horizontal="center" vertical="center" wrapText="1"/>
    </xf>
    <xf numFmtId="177" fontId="8" fillId="5" borderId="114" xfId="0" applyNumberFormat="1" applyFont="1" applyFill="1" applyBorder="1" applyAlignment="1">
      <alignment horizontal="center" vertical="center" wrapText="1"/>
    </xf>
    <xf numFmtId="177" fontId="8" fillId="5" borderId="115" xfId="0" applyNumberFormat="1" applyFont="1" applyFill="1" applyBorder="1" applyAlignment="1">
      <alignment horizontal="center" vertical="center" wrapText="1"/>
    </xf>
    <xf numFmtId="177" fontId="8" fillId="5" borderId="116" xfId="0" applyNumberFormat="1" applyFont="1" applyFill="1" applyBorder="1" applyAlignment="1">
      <alignment horizontal="center" vertical="center" wrapText="1"/>
    </xf>
    <xf numFmtId="177" fontId="7" fillId="0" borderId="84" xfId="0" applyNumberFormat="1" applyFont="1" applyBorder="1" applyAlignment="1">
      <alignment horizontal="left" vertical="center" wrapText="1"/>
    </xf>
    <xf numFmtId="0" fontId="7" fillId="0" borderId="84" xfId="0" applyFont="1" applyBorder="1" applyAlignment="1">
      <alignment horizontal="left" vertical="center" wrapText="1"/>
    </xf>
    <xf numFmtId="0" fontId="7" fillId="0" borderId="110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56" xfId="0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56" xfId="0" applyFont="1" applyBorder="1" applyAlignment="1">
      <alignment horizontal="center" vertical="center" wrapText="1"/>
    </xf>
    <xf numFmtId="0" fontId="7" fillId="0" borderId="57" xfId="0" applyFont="1" applyBorder="1" applyAlignment="1">
      <alignment horizontal="center" vertical="center" wrapText="1"/>
    </xf>
    <xf numFmtId="177" fontId="7" fillId="0" borderId="37" xfId="0" applyNumberFormat="1" applyFont="1" applyBorder="1" applyAlignment="1">
      <alignment horizontal="left" vertical="center" shrinkToFit="1"/>
    </xf>
    <xf numFmtId="0" fontId="7" fillId="0" borderId="37" xfId="0" applyFont="1" applyBorder="1" applyAlignment="1">
      <alignment horizontal="left" vertical="center" shrinkToFit="1"/>
    </xf>
    <xf numFmtId="0" fontId="7" fillId="0" borderId="38" xfId="0" applyFont="1" applyBorder="1" applyAlignment="1">
      <alignment horizontal="left" vertical="center" shrinkToFit="1"/>
    </xf>
    <xf numFmtId="177" fontId="7" fillId="5" borderId="96" xfId="0" applyNumberFormat="1" applyFont="1" applyFill="1" applyBorder="1" applyAlignment="1">
      <alignment horizontal="center" vertical="center" wrapText="1"/>
    </xf>
    <xf numFmtId="177" fontId="7" fillId="5" borderId="97" xfId="0" applyNumberFormat="1" applyFont="1" applyFill="1" applyBorder="1" applyAlignment="1">
      <alignment horizontal="center" vertical="center" wrapText="1"/>
    </xf>
    <xf numFmtId="0" fontId="8" fillId="0" borderId="100" xfId="0" applyFont="1" applyBorder="1" applyAlignment="1">
      <alignment horizontal="center" vertical="center" wrapText="1"/>
    </xf>
    <xf numFmtId="0" fontId="8" fillId="0" borderId="101" xfId="0" applyFont="1" applyBorder="1" applyAlignment="1">
      <alignment horizontal="center" vertical="center" wrapText="1"/>
    </xf>
    <xf numFmtId="0" fontId="8" fillId="0" borderId="102" xfId="0" applyFont="1" applyBorder="1" applyAlignment="1">
      <alignment horizontal="center" vertical="center" wrapText="1"/>
    </xf>
    <xf numFmtId="0" fontId="8" fillId="0" borderId="103" xfId="0" applyFont="1" applyBorder="1" applyAlignment="1">
      <alignment horizontal="center" vertical="center" wrapText="1"/>
    </xf>
    <xf numFmtId="0" fontId="8" fillId="0" borderId="104" xfId="0" applyFont="1" applyBorder="1" applyAlignment="1">
      <alignment horizontal="center" vertical="center" wrapText="1"/>
    </xf>
    <xf numFmtId="0" fontId="8" fillId="0" borderId="105" xfId="0" applyFont="1" applyBorder="1" applyAlignment="1">
      <alignment horizontal="center" vertical="center" wrapText="1"/>
    </xf>
    <xf numFmtId="0" fontId="8" fillId="0" borderId="114" xfId="0" applyFont="1" applyBorder="1" applyAlignment="1">
      <alignment horizontal="center" vertical="center" wrapText="1"/>
    </xf>
    <xf numFmtId="0" fontId="8" fillId="0" borderId="115" xfId="0" applyFont="1" applyBorder="1" applyAlignment="1">
      <alignment horizontal="center" vertical="center" wrapText="1"/>
    </xf>
    <xf numFmtId="0" fontId="8" fillId="0" borderId="116" xfId="0" applyFont="1" applyBorder="1" applyAlignment="1">
      <alignment horizontal="center" vertical="center" wrapText="1"/>
    </xf>
    <xf numFmtId="177" fontId="7" fillId="0" borderId="48" xfId="0" applyNumberFormat="1" applyFont="1" applyBorder="1" applyAlignment="1">
      <alignment horizontal="left" vertical="center" shrinkToFit="1"/>
    </xf>
    <xf numFmtId="0" fontId="7" fillId="0" borderId="48" xfId="0" applyFont="1" applyBorder="1" applyAlignment="1">
      <alignment horizontal="left" vertical="center" shrinkToFit="1"/>
    </xf>
    <xf numFmtId="0" fontId="7" fillId="0" borderId="49" xfId="0" applyFont="1" applyBorder="1" applyAlignment="1">
      <alignment horizontal="left" vertical="center" shrinkToFit="1"/>
    </xf>
    <xf numFmtId="1" fontId="2" fillId="5" borderId="77" xfId="0" applyNumberFormat="1" applyFont="1" applyFill="1" applyBorder="1" applyAlignment="1">
      <alignment horizontal="center" vertical="center" wrapText="1"/>
    </xf>
    <xf numFmtId="1" fontId="2" fillId="5" borderId="78" xfId="0" applyNumberFormat="1" applyFont="1" applyFill="1" applyBorder="1" applyAlignment="1">
      <alignment horizontal="center" vertical="center" wrapText="1"/>
    </xf>
    <xf numFmtId="1" fontId="2" fillId="5" borderId="79" xfId="0" applyNumberFormat="1" applyFont="1" applyFill="1" applyBorder="1" applyAlignment="1">
      <alignment horizontal="center" vertical="center" wrapText="1"/>
    </xf>
    <xf numFmtId="1" fontId="2" fillId="5" borderId="80" xfId="0" applyNumberFormat="1" applyFont="1" applyFill="1" applyBorder="1" applyAlignment="1">
      <alignment horizontal="center" vertical="center" wrapText="1"/>
    </xf>
    <xf numFmtId="0" fontId="2" fillId="4" borderId="68" xfId="0" applyFont="1" applyFill="1" applyBorder="1" applyAlignment="1" applyProtection="1">
      <alignment horizontal="center" vertical="center" wrapText="1"/>
      <protection locked="0"/>
    </xf>
    <xf numFmtId="0" fontId="2" fillId="4" borderId="69" xfId="0" applyFont="1" applyFill="1" applyBorder="1" applyAlignment="1" applyProtection="1">
      <alignment horizontal="center" vertical="center" wrapText="1"/>
      <protection locked="0"/>
    </xf>
    <xf numFmtId="0" fontId="2" fillId="4" borderId="73" xfId="0" applyFont="1" applyFill="1" applyBorder="1" applyAlignment="1" applyProtection="1">
      <alignment horizontal="center" vertical="center" wrapText="1"/>
      <protection locked="0"/>
    </xf>
    <xf numFmtId="0" fontId="2" fillId="4" borderId="12" xfId="0" applyFont="1" applyFill="1" applyBorder="1" applyAlignment="1" applyProtection="1">
      <alignment horizontal="center" vertical="center" wrapText="1"/>
      <protection locked="0"/>
    </xf>
    <xf numFmtId="0" fontId="2" fillId="4" borderId="0" xfId="0" applyFont="1" applyFill="1" applyAlignment="1" applyProtection="1">
      <alignment horizontal="center" vertical="center" wrapText="1"/>
      <protection locked="0"/>
    </xf>
    <xf numFmtId="0" fontId="2" fillId="4" borderId="16" xfId="0" applyFont="1" applyFill="1" applyBorder="1" applyAlignment="1" applyProtection="1">
      <alignment horizontal="center" vertical="center" wrapText="1"/>
      <protection locked="0"/>
    </xf>
    <xf numFmtId="0" fontId="2" fillId="4" borderId="23" xfId="0" applyFont="1" applyFill="1" applyBorder="1" applyAlignment="1" applyProtection="1">
      <alignment horizontal="center" vertical="center" wrapText="1"/>
      <protection locked="0"/>
    </xf>
    <xf numFmtId="0" fontId="2" fillId="4" borderId="24" xfId="0" applyFont="1" applyFill="1" applyBorder="1" applyAlignment="1" applyProtection="1">
      <alignment horizontal="center" vertical="center" wrapText="1"/>
      <protection locked="0"/>
    </xf>
    <xf numFmtId="0" fontId="2" fillId="4" borderId="28" xfId="0" applyFont="1" applyFill="1" applyBorder="1" applyAlignment="1" applyProtection="1">
      <alignment horizontal="center" vertical="center" wrapText="1"/>
      <protection locked="0"/>
    </xf>
    <xf numFmtId="0" fontId="11" fillId="0" borderId="47" xfId="0" applyFont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 wrapText="1"/>
    </xf>
    <xf numFmtId="177" fontId="2" fillId="5" borderId="47" xfId="0" applyNumberFormat="1" applyFont="1" applyFill="1" applyBorder="1" applyAlignment="1">
      <alignment horizontal="center" vertical="center" wrapText="1"/>
    </xf>
    <xf numFmtId="177" fontId="2" fillId="5" borderId="53" xfId="0" applyNumberFormat="1" applyFont="1" applyFill="1" applyBorder="1" applyAlignment="1">
      <alignment horizontal="center" vertical="center" wrapText="1"/>
    </xf>
    <xf numFmtId="177" fontId="2" fillId="5" borderId="54" xfId="0" applyNumberFormat="1" applyFont="1" applyFill="1" applyBorder="1" applyAlignment="1">
      <alignment horizontal="center" vertical="center" wrapText="1"/>
    </xf>
    <xf numFmtId="177" fontId="2" fillId="5" borderId="49" xfId="0" applyNumberFormat="1" applyFont="1" applyFill="1" applyBorder="1" applyAlignment="1">
      <alignment horizontal="center" vertical="center" wrapText="1"/>
    </xf>
    <xf numFmtId="0" fontId="12" fillId="0" borderId="86" xfId="0" applyFont="1" applyBorder="1" applyAlignment="1">
      <alignment horizontal="center" vertical="center" wrapText="1"/>
    </xf>
    <xf numFmtId="0" fontId="12" fillId="0" borderId="87" xfId="0" applyFont="1" applyBorder="1" applyAlignment="1">
      <alignment horizontal="center" vertical="center" wrapText="1"/>
    </xf>
    <xf numFmtId="0" fontId="12" fillId="0" borderId="88" xfId="0" applyFont="1" applyBorder="1" applyAlignment="1">
      <alignment horizontal="center" vertical="center" wrapText="1"/>
    </xf>
    <xf numFmtId="177" fontId="2" fillId="5" borderId="59" xfId="0" applyNumberFormat="1" applyFont="1" applyFill="1" applyBorder="1" applyAlignment="1">
      <alignment horizontal="center" vertical="center" wrapText="1"/>
    </xf>
    <xf numFmtId="177" fontId="2" fillId="5" borderId="65" xfId="0" applyNumberFormat="1" applyFont="1" applyFill="1" applyBorder="1" applyAlignment="1">
      <alignment horizontal="center" vertical="center" wrapText="1"/>
    </xf>
    <xf numFmtId="177" fontId="2" fillId="5" borderId="66" xfId="0" applyNumberFormat="1" applyFont="1" applyFill="1" applyBorder="1" applyAlignment="1">
      <alignment horizontal="center" vertical="center" wrapText="1"/>
    </xf>
    <xf numFmtId="177" fontId="2" fillId="5" borderId="61" xfId="0" applyNumberFormat="1" applyFont="1" applyFill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shrinkToFit="1"/>
    </xf>
    <xf numFmtId="0" fontId="2" fillId="0" borderId="82" xfId="0" applyFont="1" applyBorder="1" applyAlignment="1">
      <alignment horizontal="center" vertical="center" shrinkToFit="1"/>
    </xf>
    <xf numFmtId="0" fontId="2" fillId="2" borderId="68" xfId="0" applyFont="1" applyFill="1" applyBorder="1" applyAlignment="1" applyProtection="1">
      <alignment horizontal="center" vertical="center" shrinkToFit="1"/>
      <protection locked="0"/>
    </xf>
    <xf numFmtId="0" fontId="2" fillId="2" borderId="69" xfId="0" applyFont="1" applyFill="1" applyBorder="1" applyAlignment="1" applyProtection="1">
      <alignment horizontal="center" vertical="center" shrinkToFit="1"/>
      <protection locked="0"/>
    </xf>
    <xf numFmtId="0" fontId="2" fillId="2" borderId="70" xfId="0" applyFont="1" applyFill="1" applyBorder="1" applyAlignment="1" applyProtection="1">
      <alignment horizontal="center" vertical="center" shrinkToFit="1"/>
      <protection locked="0"/>
    </xf>
    <xf numFmtId="0" fontId="2" fillId="2" borderId="12" xfId="0" applyFont="1" applyFill="1" applyBorder="1" applyAlignment="1" applyProtection="1">
      <alignment horizontal="center" vertical="center" shrinkToFit="1"/>
      <protection locked="0"/>
    </xf>
    <xf numFmtId="0" fontId="2" fillId="2" borderId="0" xfId="0" applyFont="1" applyFill="1" applyAlignment="1" applyProtection="1">
      <alignment horizontal="center" vertical="center" shrinkToFit="1"/>
      <protection locked="0"/>
    </xf>
    <xf numFmtId="0" fontId="2" fillId="2" borderId="13" xfId="0" applyFont="1" applyFill="1" applyBorder="1" applyAlignment="1" applyProtection="1">
      <alignment horizontal="center" vertical="center" shrinkToFit="1"/>
      <protection locked="0"/>
    </xf>
    <xf numFmtId="0" fontId="2" fillId="2" borderId="55" xfId="0" applyFont="1" applyFill="1" applyBorder="1" applyAlignment="1" applyProtection="1">
      <alignment horizontal="center" vertical="center" shrinkToFit="1"/>
      <protection locked="0"/>
    </xf>
    <xf numFmtId="0" fontId="2" fillId="2" borderId="56" xfId="0" applyFont="1" applyFill="1" applyBorder="1" applyAlignment="1" applyProtection="1">
      <alignment horizontal="center" vertical="center" shrinkToFit="1"/>
      <protection locked="0"/>
    </xf>
    <xf numFmtId="0" fontId="2" fillId="2" borderId="57" xfId="0" applyFont="1" applyFill="1" applyBorder="1" applyAlignment="1" applyProtection="1">
      <alignment horizontal="center" vertical="center" shrinkToFit="1"/>
      <protection locked="0"/>
    </xf>
    <xf numFmtId="0" fontId="2" fillId="2" borderId="71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 wrapText="1"/>
      <protection locked="0"/>
    </xf>
    <xf numFmtId="0" fontId="2" fillId="3" borderId="26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2" fillId="3" borderId="2" xfId="0" applyFont="1" applyFill="1" applyBorder="1" applyAlignment="1" applyProtection="1">
      <alignment horizontal="center" vertical="center" shrinkToFit="1"/>
      <protection locked="0"/>
    </xf>
    <xf numFmtId="0" fontId="2" fillId="3" borderId="3" xfId="0" applyFont="1" applyFill="1" applyBorder="1" applyAlignment="1" applyProtection="1">
      <alignment horizontal="center" vertical="center" shrinkToFit="1"/>
      <protection locked="0"/>
    </xf>
    <xf numFmtId="0" fontId="2" fillId="3" borderId="1" xfId="0" applyFont="1" applyFill="1" applyBorder="1" applyAlignment="1" applyProtection="1">
      <alignment horizontal="center" vertical="center" shrinkToFit="1"/>
      <protection locked="0"/>
    </xf>
    <xf numFmtId="0" fontId="2" fillId="3" borderId="83" xfId="0" applyFont="1" applyFill="1" applyBorder="1" applyAlignment="1" applyProtection="1">
      <alignment horizontal="center" vertical="center" shrinkToFit="1"/>
      <protection locked="0"/>
    </xf>
    <xf numFmtId="0" fontId="2" fillId="3" borderId="84" xfId="0" applyFont="1" applyFill="1" applyBorder="1" applyAlignment="1" applyProtection="1">
      <alignment horizontal="center" vertical="center" shrinkToFit="1"/>
      <protection locked="0"/>
    </xf>
    <xf numFmtId="0" fontId="2" fillId="3" borderId="85" xfId="0" applyFont="1" applyFill="1" applyBorder="1" applyAlignment="1" applyProtection="1">
      <alignment horizontal="center" vertical="center" shrinkToFit="1"/>
      <protection locked="0"/>
    </xf>
    <xf numFmtId="0" fontId="2" fillId="4" borderId="72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 wrapText="1"/>
      <protection locked="0"/>
    </xf>
    <xf numFmtId="0" fontId="2" fillId="4" borderId="27" xfId="0" applyFont="1" applyFill="1" applyBorder="1" applyAlignment="1" applyProtection="1">
      <alignment horizontal="center" vertical="center" wrapText="1"/>
      <protection locked="0"/>
    </xf>
    <xf numFmtId="0" fontId="11" fillId="0" borderId="74" xfId="0" applyFont="1" applyBorder="1" applyAlignment="1">
      <alignment horizontal="center" vertical="center" wrapText="1"/>
    </xf>
    <xf numFmtId="0" fontId="11" fillId="0" borderId="75" xfId="0" applyFont="1" applyBorder="1" applyAlignment="1">
      <alignment horizontal="center" vertical="center" wrapText="1"/>
    </xf>
    <xf numFmtId="0" fontId="11" fillId="0" borderId="76" xfId="0" applyFont="1" applyBorder="1" applyAlignment="1">
      <alignment horizontal="center" vertical="center" wrapText="1"/>
    </xf>
    <xf numFmtId="0" fontId="2" fillId="4" borderId="55" xfId="0" applyFont="1" applyFill="1" applyBorder="1" applyAlignment="1" applyProtection="1">
      <alignment horizontal="center" vertical="center" wrapText="1"/>
      <protection locked="0"/>
    </xf>
    <xf numFmtId="0" fontId="2" fillId="4" borderId="56" xfId="0" applyFont="1" applyFill="1" applyBorder="1" applyAlignment="1" applyProtection="1">
      <alignment horizontal="center" vertical="center" wrapText="1"/>
      <protection locked="0"/>
    </xf>
    <xf numFmtId="0" fontId="2" fillId="4" borderId="67" xfId="0" applyFont="1" applyFill="1" applyBorder="1" applyAlignment="1" applyProtection="1">
      <alignment horizontal="center" vertical="center" wrapText="1"/>
      <protection locked="0"/>
    </xf>
    <xf numFmtId="0" fontId="12" fillId="0" borderId="59" xfId="0" applyFont="1" applyBorder="1" applyAlignment="1">
      <alignment horizontal="center" vertical="center" wrapText="1"/>
    </xf>
    <xf numFmtId="0" fontId="12" fillId="0" borderId="60" xfId="0" applyFont="1" applyBorder="1" applyAlignment="1">
      <alignment horizontal="center" vertical="center" wrapText="1"/>
    </xf>
    <xf numFmtId="0" fontId="12" fillId="0" borderId="61" xfId="0" applyFont="1" applyBorder="1" applyAlignment="1">
      <alignment horizontal="center" vertical="center" wrapText="1"/>
    </xf>
    <xf numFmtId="0" fontId="2" fillId="3" borderId="58" xfId="0" applyFont="1" applyFill="1" applyBorder="1" applyAlignment="1" applyProtection="1">
      <alignment horizontal="center" vertical="center" wrapText="1"/>
      <protection locked="0"/>
    </xf>
    <xf numFmtId="0" fontId="2" fillId="4" borderId="81" xfId="0" applyFont="1" applyFill="1" applyBorder="1" applyAlignment="1" applyProtection="1">
      <alignment horizontal="center" vertical="center" wrapText="1"/>
      <protection locked="0"/>
    </xf>
    <xf numFmtId="0" fontId="2" fillId="4" borderId="68" xfId="0" applyFont="1" applyFill="1" applyBorder="1" applyAlignment="1" applyProtection="1">
      <alignment horizontal="left" vertical="center" wrapText="1"/>
      <protection locked="0"/>
    </xf>
    <xf numFmtId="0" fontId="2" fillId="4" borderId="69" xfId="0" applyFont="1" applyFill="1" applyBorder="1" applyAlignment="1" applyProtection="1">
      <alignment horizontal="left" vertical="center" wrapText="1"/>
      <protection locked="0"/>
    </xf>
    <xf numFmtId="0" fontId="2" fillId="4" borderId="73" xfId="0" applyFont="1" applyFill="1" applyBorder="1" applyAlignment="1" applyProtection="1">
      <alignment horizontal="left" vertical="center" wrapText="1"/>
      <protection locked="0"/>
    </xf>
    <xf numFmtId="0" fontId="2" fillId="4" borderId="12" xfId="0" applyFont="1" applyFill="1" applyBorder="1" applyAlignment="1" applyProtection="1">
      <alignment horizontal="left" vertical="center" wrapText="1"/>
      <protection locked="0"/>
    </xf>
    <xf numFmtId="0" fontId="2" fillId="4" borderId="0" xfId="0" applyFont="1" applyFill="1" applyAlignment="1" applyProtection="1">
      <alignment horizontal="left" vertical="center" wrapText="1"/>
      <protection locked="0"/>
    </xf>
    <xf numFmtId="0" fontId="2" fillId="4" borderId="16" xfId="0" applyFont="1" applyFill="1" applyBorder="1" applyAlignment="1" applyProtection="1">
      <alignment horizontal="left" vertical="center" wrapText="1"/>
      <protection locked="0"/>
    </xf>
    <xf numFmtId="0" fontId="2" fillId="4" borderId="55" xfId="0" applyFont="1" applyFill="1" applyBorder="1" applyAlignment="1" applyProtection="1">
      <alignment horizontal="left" vertical="center" wrapText="1"/>
      <protection locked="0"/>
    </xf>
    <xf numFmtId="0" fontId="2" fillId="4" borderId="56" xfId="0" applyFont="1" applyFill="1" applyBorder="1" applyAlignment="1" applyProtection="1">
      <alignment horizontal="left" vertical="center" wrapText="1"/>
      <protection locked="0"/>
    </xf>
    <xf numFmtId="0" fontId="2" fillId="4" borderId="67" xfId="0" applyFont="1" applyFill="1" applyBorder="1" applyAlignment="1" applyProtection="1">
      <alignment horizontal="left" vertical="center" wrapText="1"/>
      <protection locked="0"/>
    </xf>
    <xf numFmtId="0" fontId="2" fillId="2" borderId="68" xfId="0" applyFont="1" applyFill="1" applyBorder="1" applyAlignment="1" applyProtection="1">
      <alignment horizontal="center" vertical="center"/>
      <protection locked="0"/>
    </xf>
    <xf numFmtId="0" fontId="2" fillId="2" borderId="69" xfId="0" applyFont="1" applyFill="1" applyBorder="1" applyAlignment="1" applyProtection="1">
      <alignment horizontal="center" vertical="center"/>
      <protection locked="0"/>
    </xf>
    <xf numFmtId="0" fontId="2" fillId="2" borderId="70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55" xfId="0" applyFont="1" applyFill="1" applyBorder="1" applyAlignment="1" applyProtection="1">
      <alignment horizontal="center" vertical="center"/>
      <protection locked="0"/>
    </xf>
    <xf numFmtId="0" fontId="2" fillId="2" borderId="56" xfId="0" applyFont="1" applyFill="1" applyBorder="1" applyAlignment="1" applyProtection="1">
      <alignment horizontal="center" vertical="center"/>
      <protection locked="0"/>
    </xf>
    <xf numFmtId="0" fontId="2" fillId="2" borderId="57" xfId="0" applyFont="1" applyFill="1" applyBorder="1" applyAlignment="1" applyProtection="1">
      <alignment horizontal="center" vertical="center"/>
      <protection locked="0"/>
    </xf>
    <xf numFmtId="1" fontId="2" fillId="5" borderId="42" xfId="0" applyNumberFormat="1" applyFont="1" applyFill="1" applyBorder="1" applyAlignment="1">
      <alignment horizontal="center" vertical="center" wrapText="1"/>
    </xf>
    <xf numFmtId="1" fontId="2" fillId="5" borderId="43" xfId="0" applyNumberFormat="1" applyFont="1" applyFill="1" applyBorder="1" applyAlignment="1">
      <alignment horizontal="center" vertical="center" wrapText="1"/>
    </xf>
    <xf numFmtId="1" fontId="2" fillId="5" borderId="44" xfId="0" applyNumberFormat="1" applyFont="1" applyFill="1" applyBorder="1" applyAlignment="1">
      <alignment horizontal="center" vertical="center" wrapText="1"/>
    </xf>
    <xf numFmtId="1" fontId="2" fillId="5" borderId="45" xfId="0" applyNumberFormat="1" applyFont="1" applyFill="1" applyBorder="1" applyAlignment="1">
      <alignment horizontal="center" vertical="center" wrapText="1"/>
    </xf>
    <xf numFmtId="0" fontId="2" fillId="4" borderId="5" xfId="0" applyFont="1" applyFill="1" applyBorder="1" applyAlignment="1" applyProtection="1">
      <alignment horizontal="left" vertical="center" wrapText="1"/>
      <protection locked="0"/>
    </xf>
    <xf numFmtId="0" fontId="2" fillId="4" borderId="6" xfId="0" applyFont="1" applyFill="1" applyBorder="1" applyAlignment="1" applyProtection="1">
      <alignment horizontal="left" vertical="center" wrapText="1"/>
      <protection locked="0"/>
    </xf>
    <xf numFmtId="0" fontId="2" fillId="4" borderId="10" xfId="0" applyFont="1" applyFill="1" applyBorder="1" applyAlignment="1" applyProtection="1">
      <alignment horizontal="left" vertical="center" wrapText="1"/>
      <protection locked="0"/>
    </xf>
    <xf numFmtId="0" fontId="2" fillId="0" borderId="32" xfId="0" applyFont="1" applyBorder="1" applyAlignment="1">
      <alignment horizontal="center" vertical="center" shrinkToFit="1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33" xfId="0" applyFont="1" applyFill="1" applyBorder="1" applyAlignment="1" applyProtection="1">
      <alignment horizontal="center" vertical="center" shrinkToFit="1"/>
      <protection locked="0"/>
    </xf>
    <xf numFmtId="0" fontId="2" fillId="3" borderId="34" xfId="0" applyFont="1" applyFill="1" applyBorder="1" applyAlignment="1" applyProtection="1">
      <alignment horizontal="center" vertical="center" shrinkToFit="1"/>
      <protection locked="0"/>
    </xf>
    <xf numFmtId="0" fontId="2" fillId="3" borderId="35" xfId="0" applyFont="1" applyFill="1" applyBorder="1" applyAlignment="1" applyProtection="1">
      <alignment horizontal="center" vertical="center" shrinkToFi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0" xfId="0" applyFont="1" applyFill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center" vertical="center" wrapText="1"/>
    </xf>
    <xf numFmtId="0" fontId="10" fillId="5" borderId="23" xfId="0" applyFont="1" applyFill="1" applyBorder="1" applyAlignment="1">
      <alignment horizontal="center" vertical="center" wrapText="1"/>
    </xf>
    <xf numFmtId="0" fontId="10" fillId="5" borderId="25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10" fillId="5" borderId="15" xfId="0" applyFont="1" applyFill="1" applyBorder="1" applyAlignment="1">
      <alignment horizontal="center" vertical="center" wrapText="1"/>
    </xf>
    <xf numFmtId="0" fontId="10" fillId="5" borderId="16" xfId="0" applyFont="1" applyFill="1" applyBorder="1" applyAlignment="1">
      <alignment horizontal="center" vertical="center" wrapText="1"/>
    </xf>
    <xf numFmtId="0" fontId="10" fillId="5" borderId="27" xfId="0" applyFont="1" applyFill="1" applyBorder="1" applyAlignment="1">
      <alignment horizontal="center" vertical="center" wrapText="1"/>
    </xf>
    <xf numFmtId="0" fontId="10" fillId="5" borderId="28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20" fontId="2" fillId="4" borderId="1" xfId="0" applyNumberFormat="1" applyFont="1" applyFill="1" applyBorder="1" applyAlignment="1" applyProtection="1">
      <alignment horizontal="center" vertical="center"/>
      <protection locked="0"/>
    </xf>
    <xf numFmtId="20" fontId="2" fillId="4" borderId="2" xfId="0" applyNumberFormat="1" applyFont="1" applyFill="1" applyBorder="1" applyAlignment="1" applyProtection="1">
      <alignment horizontal="center" vertical="center"/>
      <protection locked="0"/>
    </xf>
    <xf numFmtId="20" fontId="2" fillId="4" borderId="3" xfId="0" applyNumberFormat="1" applyFont="1" applyFill="1" applyBorder="1" applyAlignment="1" applyProtection="1">
      <alignment horizontal="center" vertical="center"/>
      <protection locked="0"/>
    </xf>
    <xf numFmtId="4" fontId="2" fillId="0" borderId="1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 applyProtection="1">
      <alignment horizontal="center" vertical="center"/>
      <protection locked="0"/>
    </xf>
    <xf numFmtId="0" fontId="2" fillId="5" borderId="1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 applyProtection="1">
      <alignment horizontal="center" vertical="center"/>
      <protection locked="0"/>
    </xf>
    <xf numFmtId="38" fontId="2" fillId="5" borderId="0" xfId="1" applyFont="1" applyFill="1" applyBorder="1" applyAlignment="1" applyProtection="1">
      <alignment horizontal="center" vertical="center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3" borderId="0" xfId="0" applyFont="1" applyFill="1" applyAlignment="1" applyProtection="1">
      <alignment horizontal="center" vertical="center"/>
      <protection locked="0"/>
    </xf>
    <xf numFmtId="0" fontId="5" fillId="4" borderId="0" xfId="0" applyFont="1" applyFill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7" fillId="0" borderId="134" xfId="0" applyFont="1" applyBorder="1" applyAlignment="1">
      <alignment horizontal="center" vertical="center"/>
    </xf>
    <xf numFmtId="0" fontId="7" fillId="0" borderId="135" xfId="0" applyFont="1" applyBorder="1" applyAlignment="1">
      <alignment horizontal="center" vertical="center"/>
    </xf>
    <xf numFmtId="0" fontId="7" fillId="0" borderId="136" xfId="0" applyFont="1" applyBorder="1" applyAlignment="1">
      <alignment horizontal="center" vertical="center"/>
    </xf>
    <xf numFmtId="177" fontId="7" fillId="0" borderId="139" xfId="0" applyNumberFormat="1" applyFont="1" applyBorder="1" applyAlignment="1">
      <alignment horizontal="center" vertical="center" shrinkToFit="1"/>
    </xf>
    <xf numFmtId="177" fontId="7" fillId="0" borderId="101" xfId="0" applyNumberFormat="1" applyFont="1" applyBorder="1" applyAlignment="1">
      <alignment horizontal="center" vertical="center" shrinkToFit="1"/>
    </xf>
    <xf numFmtId="177" fontId="7" fillId="0" borderId="141" xfId="0" applyNumberFormat="1" applyFont="1" applyBorder="1" applyAlignment="1">
      <alignment horizontal="center" vertical="center" shrinkToFit="1"/>
    </xf>
    <xf numFmtId="177" fontId="7" fillId="0" borderId="104" xfId="0" applyNumberFormat="1" applyFont="1" applyBorder="1" applyAlignment="1">
      <alignment horizontal="center" vertical="center" shrinkToFit="1"/>
    </xf>
    <xf numFmtId="177" fontId="7" fillId="0" borderId="142" xfId="0" applyNumberFormat="1" applyFont="1" applyBorder="1" applyAlignment="1">
      <alignment horizontal="center" vertical="center" shrinkToFit="1"/>
    </xf>
    <xf numFmtId="177" fontId="7" fillId="0" borderId="143" xfId="0" applyNumberFormat="1" applyFont="1" applyBorder="1" applyAlignment="1">
      <alignment horizontal="center" vertical="center" shrinkToFit="1"/>
    </xf>
    <xf numFmtId="0" fontId="7" fillId="0" borderId="62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177" fontId="7" fillId="0" borderId="144" xfId="1" applyNumberFormat="1" applyFont="1" applyBorder="1" applyAlignment="1">
      <alignment horizontal="right" vertical="center" shrinkToFit="1"/>
    </xf>
    <xf numFmtId="177" fontId="7" fillId="0" borderId="2" xfId="1" applyNumberFormat="1" applyFont="1" applyBorder="1" applyAlignment="1">
      <alignment horizontal="right" vertical="center" shrinkToFit="1"/>
    </xf>
    <xf numFmtId="0" fontId="7" fillId="0" borderId="145" xfId="0" applyFont="1" applyBorder="1" applyAlignment="1">
      <alignment horizontal="center" vertical="center"/>
    </xf>
    <xf numFmtId="0" fontId="7" fillId="0" borderId="146" xfId="0" applyFont="1" applyBorder="1" applyAlignment="1">
      <alignment horizontal="center" vertical="center"/>
    </xf>
    <xf numFmtId="0" fontId="7" fillId="0" borderId="147" xfId="0" applyFont="1" applyBorder="1" applyAlignment="1">
      <alignment horizontal="center" vertical="center"/>
    </xf>
    <xf numFmtId="177" fontId="7" fillId="0" borderId="121" xfId="1" applyNumberFormat="1" applyFont="1" applyBorder="1" applyAlignment="1">
      <alignment horizontal="right" vertical="center" shrinkToFit="1"/>
    </xf>
    <xf numFmtId="177" fontId="7" fillId="0" borderId="24" xfId="1" applyNumberFormat="1" applyFont="1" applyBorder="1" applyAlignment="1">
      <alignment horizontal="right" vertical="center" shrinkToFit="1"/>
    </xf>
    <xf numFmtId="177" fontId="2" fillId="0" borderId="77" xfId="0" applyNumberFormat="1" applyFont="1" applyBorder="1" applyAlignment="1">
      <alignment horizontal="center" vertical="center" wrapText="1"/>
    </xf>
    <xf numFmtId="177" fontId="2" fillId="0" borderId="80" xfId="0" applyNumberFormat="1" applyFont="1" applyBorder="1" applyAlignment="1">
      <alignment horizontal="center" vertical="center" wrapText="1"/>
    </xf>
    <xf numFmtId="177" fontId="2" fillId="0" borderId="125" xfId="0" applyNumberFormat="1" applyFont="1" applyBorder="1" applyAlignment="1">
      <alignment horizontal="center" vertical="center" wrapText="1"/>
    </xf>
    <xf numFmtId="177" fontId="2" fillId="0" borderId="49" xfId="0" applyNumberFormat="1" applyFont="1" applyBorder="1" applyAlignment="1">
      <alignment horizontal="center" vertical="center" wrapText="1"/>
    </xf>
    <xf numFmtId="177" fontId="2" fillId="0" borderId="47" xfId="0" applyNumberFormat="1" applyFont="1" applyBorder="1" applyAlignment="1">
      <alignment horizontal="center" vertical="center" wrapText="1"/>
    </xf>
    <xf numFmtId="177" fontId="2" fillId="0" borderId="130" xfId="0" applyNumberFormat="1" applyFont="1" applyBorder="1" applyAlignment="1">
      <alignment horizontal="center" vertical="center" wrapText="1"/>
    </xf>
    <xf numFmtId="177" fontId="2" fillId="0" borderId="61" xfId="0" applyNumberFormat="1" applyFont="1" applyBorder="1" applyAlignment="1">
      <alignment horizontal="center" vertical="center" wrapText="1"/>
    </xf>
    <xf numFmtId="177" fontId="2" fillId="0" borderId="59" xfId="0" applyNumberFormat="1" applyFont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shrinkToFit="1"/>
      <protection locked="0"/>
    </xf>
    <xf numFmtId="0" fontId="2" fillId="2" borderId="24" xfId="0" applyFont="1" applyFill="1" applyBorder="1" applyAlignment="1" applyProtection="1">
      <alignment horizontal="center" vertical="center" shrinkToFit="1"/>
      <protection locked="0"/>
    </xf>
    <xf numFmtId="0" fontId="2" fillId="2" borderId="25" xfId="0" applyFont="1" applyFill="1" applyBorder="1" applyAlignment="1" applyProtection="1">
      <alignment horizontal="center" vertical="center" shrinkToFi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72" xfId="0" applyFont="1" applyFill="1" applyBorder="1" applyAlignment="1" applyProtection="1">
      <alignment horizontal="center" vertical="center" wrapText="1"/>
      <protection locked="0"/>
    </xf>
    <xf numFmtId="0" fontId="2" fillId="2" borderId="69" xfId="0" applyFont="1" applyFill="1" applyBorder="1" applyAlignment="1" applyProtection="1">
      <alignment horizontal="center" vertical="center" wrapText="1"/>
      <protection locked="0"/>
    </xf>
    <xf numFmtId="0" fontId="2" fillId="2" borderId="70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27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4" borderId="72" xfId="0" applyFont="1" applyFill="1" applyBorder="1" applyAlignment="1" applyProtection="1">
      <alignment horizontal="left" vertical="center" shrinkToFit="1"/>
      <protection locked="0"/>
    </xf>
    <xf numFmtId="0" fontId="2" fillId="4" borderId="69" xfId="0" applyFont="1" applyFill="1" applyBorder="1" applyAlignment="1" applyProtection="1">
      <alignment horizontal="left" vertical="center" shrinkToFit="1"/>
      <protection locked="0"/>
    </xf>
    <xf numFmtId="0" fontId="2" fillId="4" borderId="70" xfId="0" applyFont="1" applyFill="1" applyBorder="1" applyAlignment="1" applyProtection="1">
      <alignment horizontal="left" vertical="center" shrinkToFit="1"/>
      <protection locked="0"/>
    </xf>
    <xf numFmtId="0" fontId="2" fillId="4" borderId="15" xfId="0" applyFont="1" applyFill="1" applyBorder="1" applyAlignment="1" applyProtection="1">
      <alignment horizontal="left" vertical="center" shrinkToFit="1"/>
      <protection locked="0"/>
    </xf>
    <xf numFmtId="0" fontId="2" fillId="4" borderId="0" xfId="0" applyFont="1" applyFill="1" applyAlignment="1" applyProtection="1">
      <alignment horizontal="left" vertical="center" shrinkToFit="1"/>
      <protection locked="0"/>
    </xf>
    <xf numFmtId="0" fontId="2" fillId="4" borderId="13" xfId="0" applyFont="1" applyFill="1" applyBorder="1" applyAlignment="1" applyProtection="1">
      <alignment horizontal="left" vertical="center" shrinkToFit="1"/>
      <protection locked="0"/>
    </xf>
    <xf numFmtId="0" fontId="2" fillId="4" borderId="27" xfId="0" applyFont="1" applyFill="1" applyBorder="1" applyAlignment="1" applyProtection="1">
      <alignment horizontal="left" vertical="center" shrinkToFit="1"/>
      <protection locked="0"/>
    </xf>
    <xf numFmtId="0" fontId="2" fillId="4" borderId="24" xfId="0" applyFont="1" applyFill="1" applyBorder="1" applyAlignment="1" applyProtection="1">
      <alignment horizontal="left" vertical="center" shrinkToFit="1"/>
      <protection locked="0"/>
    </xf>
    <xf numFmtId="0" fontId="2" fillId="4" borderId="25" xfId="0" applyFont="1" applyFill="1" applyBorder="1" applyAlignment="1" applyProtection="1">
      <alignment horizontal="left" vertical="center" shrinkToFit="1"/>
      <protection locked="0"/>
    </xf>
    <xf numFmtId="177" fontId="2" fillId="0" borderId="132" xfId="0" applyNumberFormat="1" applyFont="1" applyBorder="1" applyAlignment="1">
      <alignment horizontal="center" vertical="center" wrapText="1"/>
    </xf>
    <xf numFmtId="0" fontId="2" fillId="2" borderId="81" xfId="0" applyFont="1" applyFill="1" applyBorder="1" applyAlignment="1" applyProtection="1">
      <alignment horizontal="center" vertical="center" wrapText="1"/>
      <protection locked="0"/>
    </xf>
    <xf numFmtId="0" fontId="2" fillId="2" borderId="56" xfId="0" applyFont="1" applyFill="1" applyBorder="1" applyAlignment="1" applyProtection="1">
      <alignment horizontal="center" vertical="center" wrapText="1"/>
      <protection locked="0"/>
    </xf>
    <xf numFmtId="0" fontId="2" fillId="2" borderId="57" xfId="0" applyFont="1" applyFill="1" applyBorder="1" applyAlignment="1" applyProtection="1">
      <alignment horizontal="center" vertical="center" wrapText="1"/>
      <protection locked="0"/>
    </xf>
    <xf numFmtId="0" fontId="2" fillId="4" borderId="81" xfId="0" applyFont="1" applyFill="1" applyBorder="1" applyAlignment="1" applyProtection="1">
      <alignment horizontal="left" vertical="center" shrinkToFit="1"/>
      <protection locked="0"/>
    </xf>
    <xf numFmtId="0" fontId="2" fillId="4" borderId="56" xfId="0" applyFont="1" applyFill="1" applyBorder="1" applyAlignment="1" applyProtection="1">
      <alignment horizontal="left" vertical="center" shrinkToFit="1"/>
      <protection locked="0"/>
    </xf>
    <xf numFmtId="0" fontId="2" fillId="4" borderId="57" xfId="0" applyFont="1" applyFill="1" applyBorder="1" applyAlignment="1" applyProtection="1">
      <alignment horizontal="left" vertical="center" shrinkToFit="1"/>
      <protection locked="0"/>
    </xf>
    <xf numFmtId="0" fontId="2" fillId="2" borderId="5" xfId="0" applyFont="1" applyFill="1" applyBorder="1" applyAlignment="1" applyProtection="1">
      <alignment horizontal="center" vertical="center" shrinkToFit="1"/>
      <protection locked="0"/>
    </xf>
    <xf numFmtId="0" fontId="2" fillId="2" borderId="6" xfId="0" applyFont="1" applyFill="1" applyBorder="1" applyAlignment="1" applyProtection="1">
      <alignment horizontal="center" vertical="center" shrinkToFit="1"/>
      <protection locked="0"/>
    </xf>
    <xf numFmtId="0" fontId="2" fillId="2" borderId="7" xfId="0" applyFont="1" applyFill="1" applyBorder="1" applyAlignment="1" applyProtection="1">
      <alignment horizontal="center" vertical="center" shrinkToFi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left" vertical="center" shrinkToFit="1"/>
      <protection locked="0"/>
    </xf>
    <xf numFmtId="0" fontId="2" fillId="4" borderId="6" xfId="0" applyFont="1" applyFill="1" applyBorder="1" applyAlignment="1" applyProtection="1">
      <alignment horizontal="left" vertical="center" shrinkToFit="1"/>
      <protection locked="0"/>
    </xf>
    <xf numFmtId="0" fontId="2" fillId="4" borderId="7" xfId="0" applyFont="1" applyFill="1" applyBorder="1" applyAlignment="1" applyProtection="1">
      <alignment horizontal="left" vertical="center" shrinkToFit="1"/>
      <protection locked="0"/>
    </xf>
    <xf numFmtId="177" fontId="2" fillId="0" borderId="124" xfId="0" applyNumberFormat="1" applyFont="1" applyBorder="1" applyAlignment="1">
      <alignment horizontal="center" vertical="center" wrapText="1"/>
    </xf>
    <xf numFmtId="177" fontId="2" fillId="0" borderId="45" xfId="0" applyNumberFormat="1" applyFont="1" applyBorder="1" applyAlignment="1">
      <alignment horizontal="center" vertical="center" wrapText="1"/>
    </xf>
    <xf numFmtId="177" fontId="2" fillId="0" borderId="42" xfId="0" applyNumberFormat="1" applyFont="1" applyBorder="1" applyAlignment="1">
      <alignment horizontal="center" vertical="center" wrapText="1"/>
    </xf>
    <xf numFmtId="0" fontId="8" fillId="0" borderId="119" xfId="0" applyFont="1" applyBorder="1" applyAlignment="1">
      <alignment horizontal="center" vertical="center" wrapText="1"/>
    </xf>
    <xf numFmtId="0" fontId="8" fillId="0" borderId="120" xfId="0" applyFont="1" applyBorder="1" applyAlignment="1">
      <alignment horizontal="center" vertical="center" wrapText="1"/>
    </xf>
    <xf numFmtId="0" fontId="8" fillId="0" borderId="12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82" xfId="0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5" fillId="2" borderId="0" xfId="0" applyFont="1" applyFill="1" applyAlignment="1" applyProtection="1">
      <alignment horizontal="center" vertical="center" shrinkToFit="1"/>
      <protection locked="0"/>
    </xf>
    <xf numFmtId="0" fontId="5" fillId="3" borderId="0" xfId="0" applyFont="1" applyFill="1" applyAlignment="1" applyProtection="1">
      <alignment horizontal="center" vertical="center" shrinkToFit="1"/>
      <protection locked="0"/>
    </xf>
    <xf numFmtId="177" fontId="7" fillId="0" borderId="62" xfId="0" applyNumberFormat="1" applyFont="1" applyBorder="1" applyAlignment="1">
      <alignment horizontal="center" vertical="center"/>
    </xf>
    <xf numFmtId="177" fontId="7" fillId="0" borderId="145" xfId="0" applyNumberFormat="1" applyFont="1" applyBorder="1" applyAlignment="1">
      <alignment horizontal="center" vertical="center"/>
    </xf>
    <xf numFmtId="0" fontId="2" fillId="4" borderId="20" xfId="0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81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6944\AppData\Local\Temp\83d771c7-3b26-4f80-8110-9d0f921a1257_001233950.zip.257\2-3_&#27161;&#28310;&#27096;&#24335;1_03_&#21220;&#21209;&#34920;_&#23567;&#35215;&#27169;&#22810;&#27231;&#33021;&#22411;&#23621;&#23429;&#20171;&#35703;.xlsx" TargetMode="External"/><Relationship Id="rId1" Type="http://schemas.openxmlformats.org/officeDocument/2006/relationships/externalLinkPath" Target="/Users/6944/AppData/Local/Temp/83d771c7-3b26-4f80-8110-9d0f921a1257_001233950.zip.257/2-3_&#27161;&#28310;&#27096;&#24335;1_03_&#21220;&#21209;&#34920;_&#23567;&#35215;&#27169;&#22810;&#27231;&#33021;&#22411;&#23621;&#23429;&#20171;&#35703;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6944\AppData\Local\Temp\08e6d9b8-592a-4c2b-b9b6-5d54e70cb65b_001233950.zip.65b\2-3_&#27161;&#28310;&#27096;&#24335;1_04_&#21220;&#21209;&#34920;_&#35469;&#30693;&#30151;&#23550;&#24540;&#22411;&#20849;&#21516;&#29983;&#27963;&#20171;&#35703;.xlsx" TargetMode="External"/><Relationship Id="rId1" Type="http://schemas.openxmlformats.org/officeDocument/2006/relationships/externalLinkPath" Target="/Users/6944/AppData/Local/Temp/08e6d9b8-592a-4c2b-b9b6-5d54e70cb65b_001233950.zip.65b/2-3_&#27161;&#28310;&#27096;&#24335;1_04_&#21220;&#21209;&#34920;_&#35469;&#30693;&#30151;&#23550;&#24540;&#22411;&#20849;&#21516;&#29983;&#27963;&#20171;&#35703;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6944\AppData\Local\Temp\e0644844-059c-4b89-8161-141a4f7e5243_001233950.zip.243\2-3_&#27161;&#28310;&#27096;&#24335;1_09_&#21220;&#21209;&#34920;_&#22320;&#22495;&#23494;&#30528;&#22411;&#36890;&#25152;&#20171;&#35703;.xlsx" TargetMode="External"/><Relationship Id="rId1" Type="http://schemas.openxmlformats.org/officeDocument/2006/relationships/externalLinkPath" Target="/Users/6944/AppData/Local/Temp/e0644844-059c-4b89-8161-141a4f7e5243_001233950.zip.243/2-3_&#27161;&#28310;&#27096;&#24335;1_09_&#21220;&#21209;&#34920;_&#22320;&#22495;&#23494;&#30528;&#22411;&#36890;&#25152;&#20171;&#357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【記載例】小多機"/>
      <sheetName val="【記載例】シフト記号表（勤務時間帯）"/>
      <sheetName val="小多機(50人)"/>
      <sheetName val="小多機（1枚用）"/>
      <sheetName val="シフト記号表（勤務時間帯）"/>
      <sheetName val="記入方法"/>
      <sheetName val="プルダウン・リスト"/>
    </sheetNames>
    <sheetDataSet>
      <sheetData sheetId="0" refreshError="1"/>
      <sheetData sheetId="1">
        <row r="6">
          <cell r="C6" t="str">
            <v>a</v>
          </cell>
        </row>
        <row r="7">
          <cell r="C7" t="str">
            <v>b</v>
          </cell>
        </row>
        <row r="8">
          <cell r="C8" t="str">
            <v>c</v>
          </cell>
        </row>
        <row r="9">
          <cell r="C9" t="str">
            <v>d</v>
          </cell>
        </row>
        <row r="10">
          <cell r="C10" t="str">
            <v>e</v>
          </cell>
        </row>
        <row r="11">
          <cell r="C11" t="str">
            <v>f</v>
          </cell>
        </row>
        <row r="12">
          <cell r="C12" t="str">
            <v>g</v>
          </cell>
        </row>
        <row r="13">
          <cell r="C13" t="str">
            <v>h</v>
          </cell>
        </row>
        <row r="14">
          <cell r="C14" t="str">
            <v>i</v>
          </cell>
        </row>
        <row r="15">
          <cell r="C15" t="str">
            <v>j</v>
          </cell>
        </row>
        <row r="16">
          <cell r="C16" t="str">
            <v>k</v>
          </cell>
        </row>
        <row r="17">
          <cell r="C17" t="str">
            <v>l</v>
          </cell>
        </row>
        <row r="18">
          <cell r="C18" t="str">
            <v>m</v>
          </cell>
        </row>
        <row r="19">
          <cell r="C19" t="str">
            <v>n</v>
          </cell>
        </row>
        <row r="20">
          <cell r="C20" t="str">
            <v>o</v>
          </cell>
        </row>
        <row r="21">
          <cell r="C21" t="str">
            <v>p</v>
          </cell>
        </row>
        <row r="22">
          <cell r="C22" t="str">
            <v>q</v>
          </cell>
        </row>
        <row r="23">
          <cell r="C23" t="str">
            <v>r</v>
          </cell>
        </row>
        <row r="24">
          <cell r="C24" t="str">
            <v>s</v>
          </cell>
        </row>
        <row r="25">
          <cell r="C25" t="str">
            <v>t</v>
          </cell>
        </row>
        <row r="26">
          <cell r="C26" t="str">
            <v>u</v>
          </cell>
        </row>
        <row r="27">
          <cell r="C27" t="str">
            <v>v</v>
          </cell>
        </row>
        <row r="28">
          <cell r="C28" t="str">
            <v>w</v>
          </cell>
        </row>
        <row r="29">
          <cell r="C29" t="str">
            <v>x</v>
          </cell>
        </row>
        <row r="30">
          <cell r="C30" t="str">
            <v>y</v>
          </cell>
        </row>
        <row r="31">
          <cell r="C31" t="str">
            <v>z</v>
          </cell>
        </row>
        <row r="32">
          <cell r="C32" t="str">
            <v>x</v>
          </cell>
        </row>
        <row r="33">
          <cell r="C33" t="str">
            <v>aa</v>
          </cell>
        </row>
        <row r="34">
          <cell r="C34" t="str">
            <v>ab</v>
          </cell>
        </row>
        <row r="35">
          <cell r="C35" t="str">
            <v>ac</v>
          </cell>
        </row>
        <row r="36">
          <cell r="C36" t="str">
            <v>ad</v>
          </cell>
        </row>
        <row r="37">
          <cell r="C37" t="str">
            <v>ae</v>
          </cell>
        </row>
        <row r="38">
          <cell r="C38" t="str">
            <v>af</v>
          </cell>
        </row>
        <row r="39">
          <cell r="C39" t="str">
            <v>ag</v>
          </cell>
        </row>
        <row r="40">
          <cell r="C40" t="str">
            <v>-</v>
          </cell>
        </row>
        <row r="41">
          <cell r="C41" t="str">
            <v>-</v>
          </cell>
        </row>
        <row r="42">
          <cell r="C42" t="str">
            <v>ah</v>
          </cell>
        </row>
        <row r="43">
          <cell r="C43" t="str">
            <v>-</v>
          </cell>
        </row>
        <row r="44">
          <cell r="C44" t="str">
            <v>-</v>
          </cell>
        </row>
        <row r="45">
          <cell r="C45" t="str">
            <v>ai</v>
          </cell>
        </row>
        <row r="46">
          <cell r="C46" t="str">
            <v>-</v>
          </cell>
        </row>
        <row r="47">
          <cell r="C47" t="str">
            <v>-</v>
          </cell>
        </row>
      </sheetData>
      <sheetData sheetId="2" refreshError="1"/>
      <sheetData sheetId="3"/>
      <sheetData sheetId="4">
        <row r="6">
          <cell r="C6" t="str">
            <v>a</v>
          </cell>
          <cell r="D6" t="str">
            <v>a</v>
          </cell>
          <cell r="E6" t="str">
            <v>：</v>
          </cell>
          <cell r="G6" t="str">
            <v>～</v>
          </cell>
          <cell r="I6" t="str">
            <v>（</v>
          </cell>
          <cell r="J6">
            <v>0</v>
          </cell>
          <cell r="K6" t="str">
            <v>）</v>
          </cell>
          <cell r="L6" t="str">
            <v/>
          </cell>
          <cell r="N6">
            <v>0.29166666666666669</v>
          </cell>
          <cell r="O6" t="str">
            <v>～</v>
          </cell>
          <cell r="P6">
            <v>0.83333333333333337</v>
          </cell>
          <cell r="R6" t="str">
            <v/>
          </cell>
          <cell r="S6" t="str">
            <v>～</v>
          </cell>
          <cell r="T6" t="str">
            <v/>
          </cell>
          <cell r="U6" t="str">
            <v>（</v>
          </cell>
          <cell r="V6">
            <v>0</v>
          </cell>
          <cell r="W6" t="str">
            <v>）</v>
          </cell>
          <cell r="X6" t="str">
            <v/>
          </cell>
          <cell r="Z6" t="str">
            <v/>
          </cell>
        </row>
        <row r="7">
          <cell r="C7" t="str">
            <v>b</v>
          </cell>
          <cell r="D7" t="str">
            <v>b</v>
          </cell>
          <cell r="E7" t="str">
            <v>：</v>
          </cell>
          <cell r="G7" t="str">
            <v>～</v>
          </cell>
          <cell r="I7" t="str">
            <v>（</v>
          </cell>
          <cell r="J7">
            <v>0</v>
          </cell>
          <cell r="K7" t="str">
            <v>）</v>
          </cell>
          <cell r="L7" t="str">
            <v/>
          </cell>
          <cell r="N7">
            <v>0.29166666666666669</v>
          </cell>
          <cell r="O7" t="str">
            <v>～</v>
          </cell>
          <cell r="P7">
            <v>0.83333333333333337</v>
          </cell>
          <cell r="R7" t="str">
            <v/>
          </cell>
          <cell r="S7" t="str">
            <v>～</v>
          </cell>
          <cell r="T7" t="str">
            <v/>
          </cell>
          <cell r="U7" t="str">
            <v>（</v>
          </cell>
          <cell r="V7">
            <v>0</v>
          </cell>
          <cell r="W7" t="str">
            <v>）</v>
          </cell>
          <cell r="X7" t="str">
            <v/>
          </cell>
          <cell r="Z7" t="str">
            <v/>
          </cell>
        </row>
        <row r="8">
          <cell r="C8" t="str">
            <v>c</v>
          </cell>
          <cell r="D8" t="str">
            <v>c</v>
          </cell>
          <cell r="E8" t="str">
            <v>：</v>
          </cell>
          <cell r="G8" t="str">
            <v>～</v>
          </cell>
          <cell r="I8" t="str">
            <v>（</v>
          </cell>
          <cell r="J8">
            <v>0</v>
          </cell>
          <cell r="K8" t="str">
            <v>）</v>
          </cell>
          <cell r="L8" t="str">
            <v/>
          </cell>
          <cell r="N8">
            <v>0.29166666666666669</v>
          </cell>
          <cell r="O8" t="str">
            <v>～</v>
          </cell>
          <cell r="P8">
            <v>0.83333333333333337</v>
          </cell>
          <cell r="R8" t="str">
            <v/>
          </cell>
          <cell r="S8" t="str">
            <v>～</v>
          </cell>
          <cell r="T8" t="str">
            <v/>
          </cell>
          <cell r="U8" t="str">
            <v>（</v>
          </cell>
          <cell r="V8">
            <v>0</v>
          </cell>
          <cell r="W8" t="str">
            <v>）</v>
          </cell>
          <cell r="X8" t="str">
            <v/>
          </cell>
          <cell r="Z8" t="str">
            <v/>
          </cell>
        </row>
        <row r="9">
          <cell r="C9" t="str">
            <v>d</v>
          </cell>
          <cell r="D9" t="str">
            <v>d</v>
          </cell>
          <cell r="E9" t="str">
            <v>：</v>
          </cell>
          <cell r="G9" t="str">
            <v>～</v>
          </cell>
          <cell r="I9" t="str">
            <v>（</v>
          </cell>
          <cell r="J9">
            <v>0</v>
          </cell>
          <cell r="K9" t="str">
            <v>）</v>
          </cell>
          <cell r="L9" t="str">
            <v/>
          </cell>
          <cell r="N9">
            <v>0.29166666666666669</v>
          </cell>
          <cell r="O9" t="str">
            <v>～</v>
          </cell>
          <cell r="P9">
            <v>0.83333333333333337</v>
          </cell>
          <cell r="R9" t="str">
            <v/>
          </cell>
          <cell r="S9" t="str">
            <v>～</v>
          </cell>
          <cell r="T9" t="str">
            <v/>
          </cell>
          <cell r="U9" t="str">
            <v>（</v>
          </cell>
          <cell r="V9">
            <v>0</v>
          </cell>
          <cell r="W9" t="str">
            <v>）</v>
          </cell>
          <cell r="X9" t="str">
            <v/>
          </cell>
          <cell r="Z9" t="str">
            <v/>
          </cell>
        </row>
        <row r="10">
          <cell r="C10" t="str">
            <v>e</v>
          </cell>
          <cell r="D10" t="str">
            <v>e</v>
          </cell>
          <cell r="E10" t="str">
            <v>：</v>
          </cell>
          <cell r="G10" t="str">
            <v>～</v>
          </cell>
          <cell r="I10" t="str">
            <v>（</v>
          </cell>
          <cell r="J10">
            <v>0</v>
          </cell>
          <cell r="K10" t="str">
            <v>）</v>
          </cell>
          <cell r="L10" t="str">
            <v/>
          </cell>
          <cell r="N10">
            <v>0.29166666666666669</v>
          </cell>
          <cell r="O10" t="str">
            <v>～</v>
          </cell>
          <cell r="P10">
            <v>0.83333333333333337</v>
          </cell>
          <cell r="R10" t="str">
            <v/>
          </cell>
          <cell r="S10" t="str">
            <v>～</v>
          </cell>
          <cell r="T10" t="str">
            <v/>
          </cell>
          <cell r="U10" t="str">
            <v>（</v>
          </cell>
          <cell r="V10">
            <v>0</v>
          </cell>
          <cell r="W10" t="str">
            <v>）</v>
          </cell>
          <cell r="X10" t="str">
            <v/>
          </cell>
          <cell r="Z10" t="str">
            <v/>
          </cell>
        </row>
        <row r="11">
          <cell r="C11" t="str">
            <v>f</v>
          </cell>
          <cell r="D11" t="str">
            <v>f</v>
          </cell>
          <cell r="E11" t="str">
            <v>：</v>
          </cell>
          <cell r="G11" t="str">
            <v>～</v>
          </cell>
          <cell r="I11" t="str">
            <v>（</v>
          </cell>
          <cell r="J11">
            <v>0</v>
          </cell>
          <cell r="K11" t="str">
            <v>）</v>
          </cell>
          <cell r="L11" t="str">
            <v/>
          </cell>
          <cell r="N11">
            <v>0.29166666666666669</v>
          </cell>
          <cell r="O11" t="str">
            <v>～</v>
          </cell>
          <cell r="P11">
            <v>0.83333333333333337</v>
          </cell>
          <cell r="R11" t="str">
            <v/>
          </cell>
          <cell r="S11" t="str">
            <v>～</v>
          </cell>
          <cell r="T11" t="str">
            <v/>
          </cell>
          <cell r="U11" t="str">
            <v>（</v>
          </cell>
          <cell r="V11">
            <v>0</v>
          </cell>
          <cell r="W11" t="str">
            <v>）</v>
          </cell>
          <cell r="X11" t="str">
            <v/>
          </cell>
          <cell r="Z11" t="str">
            <v/>
          </cell>
        </row>
        <row r="12">
          <cell r="C12" t="str">
            <v>g</v>
          </cell>
          <cell r="D12" t="str">
            <v>g</v>
          </cell>
          <cell r="E12" t="str">
            <v>：</v>
          </cell>
          <cell r="G12" t="str">
            <v>～</v>
          </cell>
          <cell r="I12" t="str">
            <v>（</v>
          </cell>
          <cell r="J12">
            <v>0</v>
          </cell>
          <cell r="K12" t="str">
            <v>）</v>
          </cell>
          <cell r="L12" t="str">
            <v/>
          </cell>
          <cell r="N12">
            <v>0.29166666666666669</v>
          </cell>
          <cell r="O12" t="str">
            <v>～</v>
          </cell>
          <cell r="P12">
            <v>0.83333333333333337</v>
          </cell>
          <cell r="R12" t="str">
            <v/>
          </cell>
          <cell r="S12" t="str">
            <v>～</v>
          </cell>
          <cell r="T12" t="str">
            <v/>
          </cell>
          <cell r="U12" t="str">
            <v>（</v>
          </cell>
          <cell r="V12">
            <v>0</v>
          </cell>
          <cell r="W12" t="str">
            <v>）</v>
          </cell>
          <cell r="X12" t="str">
            <v/>
          </cell>
          <cell r="Z12" t="str">
            <v/>
          </cell>
        </row>
        <row r="13">
          <cell r="C13" t="str">
            <v>h</v>
          </cell>
          <cell r="D13" t="str">
            <v>h</v>
          </cell>
          <cell r="E13" t="str">
            <v>：</v>
          </cell>
          <cell r="G13" t="str">
            <v>～</v>
          </cell>
          <cell r="I13" t="str">
            <v>（</v>
          </cell>
          <cell r="J13">
            <v>0</v>
          </cell>
          <cell r="K13" t="str">
            <v>）</v>
          </cell>
          <cell r="L13" t="str">
            <v/>
          </cell>
          <cell r="N13">
            <v>0.29166666666666669</v>
          </cell>
          <cell r="O13" t="str">
            <v>～</v>
          </cell>
          <cell r="P13">
            <v>0.83333333333333337</v>
          </cell>
          <cell r="R13" t="str">
            <v/>
          </cell>
          <cell r="S13" t="str">
            <v>～</v>
          </cell>
          <cell r="T13" t="str">
            <v/>
          </cell>
          <cell r="U13" t="str">
            <v>（</v>
          </cell>
          <cell r="V13">
            <v>0</v>
          </cell>
          <cell r="W13" t="str">
            <v>）</v>
          </cell>
          <cell r="X13" t="str">
            <v/>
          </cell>
          <cell r="Z13" t="str">
            <v/>
          </cell>
        </row>
        <row r="14">
          <cell r="C14" t="str">
            <v>i</v>
          </cell>
          <cell r="D14" t="str">
            <v>i</v>
          </cell>
          <cell r="E14" t="str">
            <v>：</v>
          </cell>
          <cell r="G14" t="str">
            <v>～</v>
          </cell>
          <cell r="I14" t="str">
            <v>（</v>
          </cell>
          <cell r="J14">
            <v>0</v>
          </cell>
          <cell r="K14" t="str">
            <v>）</v>
          </cell>
          <cell r="L14" t="str">
            <v/>
          </cell>
          <cell r="N14">
            <v>0.29166666666666669</v>
          </cell>
          <cell r="O14" t="str">
            <v>～</v>
          </cell>
          <cell r="P14">
            <v>0.83333333333333337</v>
          </cell>
          <cell r="R14" t="str">
            <v/>
          </cell>
          <cell r="S14" t="str">
            <v>～</v>
          </cell>
          <cell r="T14" t="str">
            <v/>
          </cell>
          <cell r="U14" t="str">
            <v>（</v>
          </cell>
          <cell r="V14">
            <v>0</v>
          </cell>
          <cell r="W14" t="str">
            <v>）</v>
          </cell>
          <cell r="X14" t="str">
            <v/>
          </cell>
          <cell r="Z14" t="str">
            <v/>
          </cell>
        </row>
        <row r="15">
          <cell r="C15" t="str">
            <v>j</v>
          </cell>
          <cell r="D15" t="str">
            <v>j</v>
          </cell>
          <cell r="E15" t="str">
            <v>：</v>
          </cell>
          <cell r="G15" t="str">
            <v>～</v>
          </cell>
          <cell r="I15" t="str">
            <v>（</v>
          </cell>
          <cell r="J15">
            <v>0</v>
          </cell>
          <cell r="K15" t="str">
            <v>）</v>
          </cell>
          <cell r="L15" t="str">
            <v/>
          </cell>
          <cell r="N15">
            <v>0.29166666666666669</v>
          </cell>
          <cell r="O15" t="str">
            <v>～</v>
          </cell>
          <cell r="P15">
            <v>0.83333333333333337</v>
          </cell>
          <cell r="R15" t="str">
            <v/>
          </cell>
          <cell r="S15" t="str">
            <v>～</v>
          </cell>
          <cell r="T15" t="str">
            <v/>
          </cell>
          <cell r="U15" t="str">
            <v>（</v>
          </cell>
          <cell r="V15">
            <v>0</v>
          </cell>
          <cell r="W15" t="str">
            <v>）</v>
          </cell>
          <cell r="X15" t="str">
            <v/>
          </cell>
          <cell r="Z15" t="str">
            <v/>
          </cell>
        </row>
        <row r="16">
          <cell r="C16" t="str">
            <v>k</v>
          </cell>
          <cell r="D16" t="str">
            <v>k</v>
          </cell>
          <cell r="E16" t="str">
            <v>：</v>
          </cell>
          <cell r="G16" t="str">
            <v>～</v>
          </cell>
          <cell r="I16" t="str">
            <v>（</v>
          </cell>
          <cell r="J16">
            <v>0</v>
          </cell>
          <cell r="K16" t="str">
            <v>）</v>
          </cell>
          <cell r="L16" t="str">
            <v/>
          </cell>
          <cell r="N16">
            <v>0.29166666666666669</v>
          </cell>
          <cell r="O16" t="str">
            <v>～</v>
          </cell>
          <cell r="P16">
            <v>0.83333333333333337</v>
          </cell>
          <cell r="R16" t="str">
            <v/>
          </cell>
          <cell r="S16" t="str">
            <v>～</v>
          </cell>
          <cell r="T16" t="str">
            <v/>
          </cell>
          <cell r="U16" t="str">
            <v>（</v>
          </cell>
          <cell r="V16">
            <v>0</v>
          </cell>
          <cell r="W16" t="str">
            <v>）</v>
          </cell>
          <cell r="X16" t="str">
            <v/>
          </cell>
          <cell r="Z16" t="str">
            <v/>
          </cell>
        </row>
        <row r="17">
          <cell r="C17" t="str">
            <v>l</v>
          </cell>
          <cell r="D17" t="str">
            <v>l</v>
          </cell>
          <cell r="E17" t="str">
            <v>：</v>
          </cell>
          <cell r="G17" t="str">
            <v>～</v>
          </cell>
          <cell r="I17" t="str">
            <v>（</v>
          </cell>
          <cell r="J17">
            <v>0</v>
          </cell>
          <cell r="K17" t="str">
            <v>）</v>
          </cell>
          <cell r="L17" t="str">
            <v/>
          </cell>
          <cell r="N17">
            <v>0.29166666666666669</v>
          </cell>
          <cell r="O17" t="str">
            <v>～</v>
          </cell>
          <cell r="P17">
            <v>0.83333333333333337</v>
          </cell>
          <cell r="R17" t="str">
            <v/>
          </cell>
          <cell r="S17" t="str">
            <v>～</v>
          </cell>
          <cell r="T17" t="str">
            <v/>
          </cell>
          <cell r="U17" t="str">
            <v>（</v>
          </cell>
          <cell r="V17">
            <v>0</v>
          </cell>
          <cell r="W17" t="str">
            <v>）</v>
          </cell>
          <cell r="X17" t="str">
            <v/>
          </cell>
          <cell r="Z17" t="str">
            <v/>
          </cell>
        </row>
        <row r="18">
          <cell r="C18" t="str">
            <v>m</v>
          </cell>
          <cell r="D18" t="str">
            <v>m</v>
          </cell>
          <cell r="E18" t="str">
            <v>：</v>
          </cell>
          <cell r="G18" t="str">
            <v>～</v>
          </cell>
          <cell r="I18" t="str">
            <v>（</v>
          </cell>
          <cell r="J18">
            <v>0</v>
          </cell>
          <cell r="K18" t="str">
            <v>）</v>
          </cell>
          <cell r="L18" t="str">
            <v/>
          </cell>
          <cell r="N18">
            <v>0.29166666666666669</v>
          </cell>
          <cell r="O18" t="str">
            <v>～</v>
          </cell>
          <cell r="P18">
            <v>0.83333333333333337</v>
          </cell>
          <cell r="R18" t="str">
            <v/>
          </cell>
          <cell r="S18" t="str">
            <v>～</v>
          </cell>
          <cell r="T18" t="str">
            <v/>
          </cell>
          <cell r="U18" t="str">
            <v>（</v>
          </cell>
          <cell r="V18">
            <v>0</v>
          </cell>
          <cell r="W18" t="str">
            <v>）</v>
          </cell>
          <cell r="X18" t="str">
            <v/>
          </cell>
          <cell r="Z18" t="str">
            <v/>
          </cell>
        </row>
        <row r="19">
          <cell r="C19" t="str">
            <v>n</v>
          </cell>
          <cell r="D19" t="str">
            <v>n</v>
          </cell>
          <cell r="E19" t="str">
            <v>：</v>
          </cell>
          <cell r="G19" t="str">
            <v>～</v>
          </cell>
          <cell r="I19" t="str">
            <v>（</v>
          </cell>
          <cell r="J19">
            <v>0</v>
          </cell>
          <cell r="K19" t="str">
            <v>）</v>
          </cell>
          <cell r="L19" t="str">
            <v/>
          </cell>
          <cell r="N19">
            <v>0.29166666666666669</v>
          </cell>
          <cell r="O19" t="str">
            <v>～</v>
          </cell>
          <cell r="P19">
            <v>0.83333333333333337</v>
          </cell>
          <cell r="R19" t="str">
            <v/>
          </cell>
          <cell r="S19" t="str">
            <v>～</v>
          </cell>
          <cell r="T19" t="str">
            <v/>
          </cell>
          <cell r="U19" t="str">
            <v>（</v>
          </cell>
          <cell r="V19">
            <v>0</v>
          </cell>
          <cell r="W19" t="str">
            <v>）</v>
          </cell>
          <cell r="X19" t="str">
            <v/>
          </cell>
          <cell r="Z19" t="str">
            <v/>
          </cell>
        </row>
        <row r="20">
          <cell r="C20" t="str">
            <v>o</v>
          </cell>
          <cell r="D20" t="str">
            <v>o</v>
          </cell>
          <cell r="E20" t="str">
            <v>：</v>
          </cell>
          <cell r="G20" t="str">
            <v>～</v>
          </cell>
          <cell r="I20" t="str">
            <v>（</v>
          </cell>
          <cell r="J20">
            <v>0</v>
          </cell>
          <cell r="K20" t="str">
            <v>）</v>
          </cell>
          <cell r="L20" t="str">
            <v/>
          </cell>
          <cell r="N20">
            <v>0.29166666666666669</v>
          </cell>
          <cell r="O20" t="str">
            <v>～</v>
          </cell>
          <cell r="P20">
            <v>0.83333333333333337</v>
          </cell>
          <cell r="R20" t="str">
            <v/>
          </cell>
          <cell r="S20" t="str">
            <v>～</v>
          </cell>
          <cell r="T20" t="str">
            <v/>
          </cell>
          <cell r="U20" t="str">
            <v>（</v>
          </cell>
          <cell r="V20">
            <v>0</v>
          </cell>
          <cell r="W20" t="str">
            <v>）</v>
          </cell>
          <cell r="X20" t="str">
            <v/>
          </cell>
          <cell r="Z20" t="str">
            <v/>
          </cell>
        </row>
        <row r="21">
          <cell r="C21" t="str">
            <v>p</v>
          </cell>
          <cell r="D21" t="str">
            <v>p</v>
          </cell>
          <cell r="E21" t="str">
            <v>：</v>
          </cell>
          <cell r="G21" t="str">
            <v>～</v>
          </cell>
          <cell r="I21" t="str">
            <v>（</v>
          </cell>
          <cell r="J21">
            <v>0</v>
          </cell>
          <cell r="K21" t="str">
            <v>）</v>
          </cell>
          <cell r="L21" t="str">
            <v/>
          </cell>
          <cell r="N21">
            <v>0.29166666666666669</v>
          </cell>
          <cell r="O21" t="str">
            <v>～</v>
          </cell>
          <cell r="P21">
            <v>0.83333333333333337</v>
          </cell>
          <cell r="R21" t="str">
            <v/>
          </cell>
          <cell r="S21" t="str">
            <v>～</v>
          </cell>
          <cell r="T21" t="str">
            <v/>
          </cell>
          <cell r="U21" t="str">
            <v>（</v>
          </cell>
          <cell r="V21">
            <v>0</v>
          </cell>
          <cell r="W21" t="str">
            <v>）</v>
          </cell>
          <cell r="X21" t="str">
            <v/>
          </cell>
          <cell r="Z21" t="str">
            <v/>
          </cell>
        </row>
        <row r="22">
          <cell r="C22" t="str">
            <v>q</v>
          </cell>
          <cell r="D22" t="str">
            <v>q</v>
          </cell>
          <cell r="E22" t="str">
            <v>：</v>
          </cell>
          <cell r="G22" t="str">
            <v>～</v>
          </cell>
          <cell r="I22" t="str">
            <v>（</v>
          </cell>
          <cell r="J22">
            <v>0</v>
          </cell>
          <cell r="K22" t="str">
            <v>）</v>
          </cell>
          <cell r="L22" t="str">
            <v/>
          </cell>
          <cell r="N22">
            <v>0.29166666666666669</v>
          </cell>
          <cell r="O22" t="str">
            <v>～</v>
          </cell>
          <cell r="P22">
            <v>0.83333333333333337</v>
          </cell>
          <cell r="R22" t="str">
            <v/>
          </cell>
          <cell r="S22" t="str">
            <v>～</v>
          </cell>
          <cell r="T22" t="str">
            <v/>
          </cell>
          <cell r="U22" t="str">
            <v>（</v>
          </cell>
          <cell r="V22">
            <v>0</v>
          </cell>
          <cell r="W22" t="str">
            <v>）</v>
          </cell>
          <cell r="X22" t="str">
            <v/>
          </cell>
          <cell r="Z22" t="str">
            <v/>
          </cell>
        </row>
        <row r="23">
          <cell r="C23" t="str">
            <v>r</v>
          </cell>
          <cell r="D23" t="str">
            <v>r</v>
          </cell>
          <cell r="E23" t="str">
            <v>：</v>
          </cell>
          <cell r="G23" t="str">
            <v>～</v>
          </cell>
          <cell r="I23" t="str">
            <v>（</v>
          </cell>
          <cell r="K23" t="str">
            <v>）</v>
          </cell>
          <cell r="L23">
            <v>1</v>
          </cell>
          <cell r="O23" t="str">
            <v>～</v>
          </cell>
          <cell r="S23" t="str">
            <v>～</v>
          </cell>
          <cell r="U23" t="str">
            <v>（</v>
          </cell>
          <cell r="W23" t="str">
            <v>）</v>
          </cell>
          <cell r="X23">
            <v>1</v>
          </cell>
          <cell r="Z23" t="str">
            <v>-</v>
          </cell>
        </row>
        <row r="24">
          <cell r="C24" t="str">
            <v>s</v>
          </cell>
          <cell r="D24" t="str">
            <v>s</v>
          </cell>
          <cell r="E24" t="str">
            <v>：</v>
          </cell>
          <cell r="G24" t="str">
            <v>～</v>
          </cell>
          <cell r="I24" t="str">
            <v>（</v>
          </cell>
          <cell r="K24" t="str">
            <v>）</v>
          </cell>
          <cell r="L24">
            <v>2</v>
          </cell>
          <cell r="O24" t="str">
            <v>～</v>
          </cell>
          <cell r="S24" t="str">
            <v>～</v>
          </cell>
          <cell r="U24" t="str">
            <v>（</v>
          </cell>
          <cell r="W24" t="str">
            <v>）</v>
          </cell>
          <cell r="X24">
            <v>2</v>
          </cell>
          <cell r="Z24" t="str">
            <v>-</v>
          </cell>
        </row>
        <row r="25">
          <cell r="C25" t="str">
            <v>t</v>
          </cell>
          <cell r="D25" t="str">
            <v>t</v>
          </cell>
          <cell r="E25" t="str">
            <v>：</v>
          </cell>
          <cell r="G25" t="str">
            <v>～</v>
          </cell>
          <cell r="I25" t="str">
            <v>（</v>
          </cell>
          <cell r="K25" t="str">
            <v>）</v>
          </cell>
          <cell r="L25">
            <v>3</v>
          </cell>
          <cell r="O25" t="str">
            <v>～</v>
          </cell>
          <cell r="S25" t="str">
            <v>～</v>
          </cell>
          <cell r="U25" t="str">
            <v>（</v>
          </cell>
          <cell r="W25" t="str">
            <v>）</v>
          </cell>
          <cell r="X25">
            <v>3</v>
          </cell>
          <cell r="Z25" t="str">
            <v>-</v>
          </cell>
        </row>
        <row r="26">
          <cell r="C26" t="str">
            <v>u</v>
          </cell>
          <cell r="D26" t="str">
            <v>u</v>
          </cell>
          <cell r="E26" t="str">
            <v>：</v>
          </cell>
          <cell r="G26" t="str">
            <v>～</v>
          </cell>
          <cell r="I26" t="str">
            <v>（</v>
          </cell>
          <cell r="K26" t="str">
            <v>）</v>
          </cell>
          <cell r="L26">
            <v>4</v>
          </cell>
          <cell r="O26" t="str">
            <v>～</v>
          </cell>
          <cell r="S26" t="str">
            <v>～</v>
          </cell>
          <cell r="U26" t="str">
            <v>（</v>
          </cell>
          <cell r="W26" t="str">
            <v>）</v>
          </cell>
          <cell r="X26">
            <v>4</v>
          </cell>
          <cell r="Z26" t="str">
            <v>-</v>
          </cell>
        </row>
        <row r="27">
          <cell r="C27" t="str">
            <v>v</v>
          </cell>
          <cell r="D27" t="str">
            <v>v</v>
          </cell>
          <cell r="E27" t="str">
            <v>：</v>
          </cell>
          <cell r="G27" t="str">
            <v>～</v>
          </cell>
          <cell r="I27" t="str">
            <v>（</v>
          </cell>
          <cell r="K27" t="str">
            <v>）</v>
          </cell>
          <cell r="L27">
            <v>5</v>
          </cell>
          <cell r="O27" t="str">
            <v>～</v>
          </cell>
          <cell r="S27" t="str">
            <v>～</v>
          </cell>
          <cell r="U27" t="str">
            <v>（</v>
          </cell>
          <cell r="W27" t="str">
            <v>）</v>
          </cell>
          <cell r="X27">
            <v>5</v>
          </cell>
          <cell r="Z27" t="str">
            <v>-</v>
          </cell>
        </row>
        <row r="28">
          <cell r="C28" t="str">
            <v>w</v>
          </cell>
          <cell r="D28" t="str">
            <v>w</v>
          </cell>
          <cell r="E28" t="str">
            <v>：</v>
          </cell>
          <cell r="G28" t="str">
            <v>～</v>
          </cell>
          <cell r="I28" t="str">
            <v>（</v>
          </cell>
          <cell r="K28" t="str">
            <v>）</v>
          </cell>
          <cell r="L28">
            <v>6</v>
          </cell>
          <cell r="O28" t="str">
            <v>～</v>
          </cell>
          <cell r="S28" t="str">
            <v>～</v>
          </cell>
          <cell r="U28" t="str">
            <v>（</v>
          </cell>
          <cell r="W28" t="str">
            <v>）</v>
          </cell>
          <cell r="X28">
            <v>6</v>
          </cell>
          <cell r="Z28" t="str">
            <v>-</v>
          </cell>
        </row>
        <row r="29">
          <cell r="C29" t="str">
            <v>x</v>
          </cell>
          <cell r="D29" t="str">
            <v>x</v>
          </cell>
          <cell r="E29" t="str">
            <v>：</v>
          </cell>
          <cell r="G29" t="str">
            <v>～</v>
          </cell>
          <cell r="I29" t="str">
            <v>（</v>
          </cell>
          <cell r="K29" t="str">
            <v>）</v>
          </cell>
          <cell r="L29">
            <v>7</v>
          </cell>
          <cell r="O29" t="str">
            <v>～</v>
          </cell>
          <cell r="S29" t="str">
            <v>～</v>
          </cell>
          <cell r="U29" t="str">
            <v>（</v>
          </cell>
          <cell r="W29" t="str">
            <v>）</v>
          </cell>
          <cell r="X29">
            <v>7</v>
          </cell>
          <cell r="Z29" t="str">
            <v>-</v>
          </cell>
        </row>
        <row r="30">
          <cell r="C30" t="str">
            <v>y</v>
          </cell>
          <cell r="D30" t="str">
            <v>y</v>
          </cell>
          <cell r="E30" t="str">
            <v>：</v>
          </cell>
          <cell r="G30" t="str">
            <v>～</v>
          </cell>
          <cell r="I30" t="str">
            <v>（</v>
          </cell>
          <cell r="K30" t="str">
            <v>）</v>
          </cell>
          <cell r="L30">
            <v>8</v>
          </cell>
          <cell r="O30" t="str">
            <v>～</v>
          </cell>
          <cell r="S30" t="str">
            <v>～</v>
          </cell>
          <cell r="U30" t="str">
            <v>（</v>
          </cell>
          <cell r="W30" t="str">
            <v>）</v>
          </cell>
          <cell r="X30">
            <v>8</v>
          </cell>
          <cell r="Z30" t="str">
            <v>-</v>
          </cell>
        </row>
        <row r="31">
          <cell r="C31" t="str">
            <v>z</v>
          </cell>
          <cell r="D31" t="str">
            <v>z</v>
          </cell>
          <cell r="E31" t="str">
            <v>：</v>
          </cell>
          <cell r="G31" t="str">
            <v>～</v>
          </cell>
          <cell r="I31" t="str">
            <v>（</v>
          </cell>
          <cell r="K31" t="str">
            <v>）</v>
          </cell>
          <cell r="L31">
            <v>1</v>
          </cell>
          <cell r="O31" t="str">
            <v>～</v>
          </cell>
          <cell r="S31" t="str">
            <v>～</v>
          </cell>
          <cell r="U31" t="str">
            <v>（</v>
          </cell>
          <cell r="W31" t="str">
            <v>）</v>
          </cell>
          <cell r="X31" t="str">
            <v>-</v>
          </cell>
          <cell r="Z31">
            <v>1</v>
          </cell>
        </row>
        <row r="32">
          <cell r="C32" t="str">
            <v>x</v>
          </cell>
          <cell r="D32" t="str">
            <v>x</v>
          </cell>
          <cell r="E32" t="str">
            <v>：</v>
          </cell>
          <cell r="G32" t="str">
            <v>～</v>
          </cell>
          <cell r="I32" t="str">
            <v>（</v>
          </cell>
          <cell r="K32" t="str">
            <v>）</v>
          </cell>
          <cell r="L32">
            <v>2</v>
          </cell>
          <cell r="O32" t="str">
            <v>～</v>
          </cell>
          <cell r="S32" t="str">
            <v>～</v>
          </cell>
          <cell r="U32" t="str">
            <v>（</v>
          </cell>
          <cell r="W32" t="str">
            <v>）</v>
          </cell>
          <cell r="X32" t="str">
            <v>-</v>
          </cell>
          <cell r="Z32">
            <v>2</v>
          </cell>
        </row>
        <row r="33">
          <cell r="C33" t="str">
            <v>aa</v>
          </cell>
          <cell r="D33" t="str">
            <v>aa</v>
          </cell>
          <cell r="E33" t="str">
            <v>：</v>
          </cell>
          <cell r="G33" t="str">
            <v>～</v>
          </cell>
          <cell r="I33" t="str">
            <v>（</v>
          </cell>
          <cell r="K33" t="str">
            <v>）</v>
          </cell>
          <cell r="L33">
            <v>3</v>
          </cell>
          <cell r="O33" t="str">
            <v>～</v>
          </cell>
          <cell r="S33" t="str">
            <v>～</v>
          </cell>
          <cell r="U33" t="str">
            <v>（</v>
          </cell>
          <cell r="W33" t="str">
            <v>）</v>
          </cell>
          <cell r="X33" t="str">
            <v>-</v>
          </cell>
          <cell r="Z33">
            <v>3</v>
          </cell>
        </row>
        <row r="34">
          <cell r="C34" t="str">
            <v>ab</v>
          </cell>
          <cell r="D34" t="str">
            <v>ab</v>
          </cell>
          <cell r="E34" t="str">
            <v>：</v>
          </cell>
          <cell r="G34" t="str">
            <v>～</v>
          </cell>
          <cell r="I34" t="str">
            <v>（</v>
          </cell>
          <cell r="K34" t="str">
            <v>）</v>
          </cell>
          <cell r="L34">
            <v>4</v>
          </cell>
          <cell r="O34" t="str">
            <v>～</v>
          </cell>
          <cell r="S34" t="str">
            <v>～</v>
          </cell>
          <cell r="U34" t="str">
            <v>（</v>
          </cell>
          <cell r="W34" t="str">
            <v>）</v>
          </cell>
          <cell r="X34" t="str">
            <v>-</v>
          </cell>
          <cell r="Z34">
            <v>4</v>
          </cell>
        </row>
        <row r="35">
          <cell r="C35" t="str">
            <v>ac</v>
          </cell>
          <cell r="D35" t="str">
            <v>ac</v>
          </cell>
          <cell r="E35" t="str">
            <v>：</v>
          </cell>
          <cell r="G35" t="str">
            <v>～</v>
          </cell>
          <cell r="I35" t="str">
            <v>（</v>
          </cell>
          <cell r="K35" t="str">
            <v>）</v>
          </cell>
          <cell r="L35">
            <v>5</v>
          </cell>
          <cell r="O35" t="str">
            <v>～</v>
          </cell>
          <cell r="S35" t="str">
            <v>～</v>
          </cell>
          <cell r="U35" t="str">
            <v>（</v>
          </cell>
          <cell r="W35" t="str">
            <v>）</v>
          </cell>
          <cell r="X35" t="str">
            <v>-</v>
          </cell>
          <cell r="Z35">
            <v>5</v>
          </cell>
        </row>
        <row r="36">
          <cell r="C36" t="str">
            <v>ad</v>
          </cell>
          <cell r="D36" t="str">
            <v>ad</v>
          </cell>
          <cell r="E36" t="str">
            <v>：</v>
          </cell>
          <cell r="G36" t="str">
            <v>～</v>
          </cell>
          <cell r="I36" t="str">
            <v>（</v>
          </cell>
          <cell r="K36" t="str">
            <v>）</v>
          </cell>
          <cell r="L36">
            <v>6</v>
          </cell>
          <cell r="O36" t="str">
            <v>～</v>
          </cell>
          <cell r="S36" t="str">
            <v>～</v>
          </cell>
          <cell r="U36" t="str">
            <v>（</v>
          </cell>
          <cell r="W36" t="str">
            <v>）</v>
          </cell>
          <cell r="X36" t="str">
            <v>-</v>
          </cell>
          <cell r="Z36">
            <v>6</v>
          </cell>
        </row>
        <row r="37">
          <cell r="C37" t="str">
            <v>ae</v>
          </cell>
          <cell r="D37" t="str">
            <v>ae</v>
          </cell>
          <cell r="E37" t="str">
            <v>：</v>
          </cell>
          <cell r="G37" t="str">
            <v>～</v>
          </cell>
          <cell r="I37" t="str">
            <v>（</v>
          </cell>
          <cell r="K37" t="str">
            <v>）</v>
          </cell>
          <cell r="L37">
            <v>7</v>
          </cell>
          <cell r="O37" t="str">
            <v>～</v>
          </cell>
          <cell r="S37" t="str">
            <v>～</v>
          </cell>
          <cell r="U37" t="str">
            <v>（</v>
          </cell>
          <cell r="W37" t="str">
            <v>）</v>
          </cell>
          <cell r="X37" t="str">
            <v>-</v>
          </cell>
          <cell r="Z37">
            <v>7</v>
          </cell>
        </row>
        <row r="38">
          <cell r="C38" t="str">
            <v>af</v>
          </cell>
          <cell r="D38" t="str">
            <v>af</v>
          </cell>
          <cell r="E38" t="str">
            <v>：</v>
          </cell>
          <cell r="G38" t="str">
            <v>～</v>
          </cell>
          <cell r="I38" t="str">
            <v>（</v>
          </cell>
          <cell r="K38" t="str">
            <v>）</v>
          </cell>
          <cell r="L38">
            <v>8</v>
          </cell>
          <cell r="O38" t="str">
            <v>～</v>
          </cell>
          <cell r="S38" t="str">
            <v>～</v>
          </cell>
          <cell r="U38" t="str">
            <v>（</v>
          </cell>
          <cell r="W38" t="str">
            <v>）</v>
          </cell>
          <cell r="X38" t="str">
            <v>-</v>
          </cell>
          <cell r="Z38">
            <v>8</v>
          </cell>
        </row>
        <row r="39">
          <cell r="C39" t="str">
            <v>ag</v>
          </cell>
          <cell r="E39" t="str">
            <v>：</v>
          </cell>
          <cell r="G39" t="str">
            <v>～</v>
          </cell>
          <cell r="I39" t="str">
            <v>（</v>
          </cell>
          <cell r="J39">
            <v>0</v>
          </cell>
          <cell r="K39" t="str">
            <v>）</v>
          </cell>
          <cell r="L39" t="str">
            <v/>
          </cell>
          <cell r="N39">
            <v>0.29166666666666669</v>
          </cell>
          <cell r="O39" t="str">
            <v>～</v>
          </cell>
          <cell r="P39">
            <v>0.83333333333333337</v>
          </cell>
          <cell r="R39" t="str">
            <v/>
          </cell>
          <cell r="S39" t="str">
            <v>～</v>
          </cell>
          <cell r="T39" t="str">
            <v/>
          </cell>
          <cell r="U39" t="str">
            <v>（</v>
          </cell>
          <cell r="V39">
            <v>0</v>
          </cell>
          <cell r="W39" t="str">
            <v>）</v>
          </cell>
          <cell r="X39" t="str">
            <v/>
          </cell>
          <cell r="Z39" t="str">
            <v/>
          </cell>
        </row>
        <row r="40">
          <cell r="C40" t="str">
            <v>-</v>
          </cell>
          <cell r="E40" t="str">
            <v>：</v>
          </cell>
          <cell r="G40" t="str">
            <v>～</v>
          </cell>
          <cell r="I40" t="str">
            <v>（</v>
          </cell>
          <cell r="J40">
            <v>0</v>
          </cell>
          <cell r="K40" t="str">
            <v>）</v>
          </cell>
          <cell r="L40" t="str">
            <v/>
          </cell>
          <cell r="N40">
            <v>0.29166666666666669</v>
          </cell>
          <cell r="O40" t="str">
            <v>～</v>
          </cell>
          <cell r="P40">
            <v>0.83333333333333337</v>
          </cell>
          <cell r="R40" t="str">
            <v/>
          </cell>
          <cell r="S40" t="str">
            <v>～</v>
          </cell>
          <cell r="T40" t="str">
            <v/>
          </cell>
          <cell r="U40" t="str">
            <v>（</v>
          </cell>
          <cell r="V40">
            <v>0</v>
          </cell>
          <cell r="W40" t="str">
            <v>）</v>
          </cell>
          <cell r="X40" t="str">
            <v/>
          </cell>
          <cell r="Z40" t="str">
            <v/>
          </cell>
        </row>
        <row r="41">
          <cell r="C41" t="str">
            <v>-</v>
          </cell>
          <cell r="D41" t="str">
            <v>ag</v>
          </cell>
          <cell r="E41" t="str">
            <v>：</v>
          </cell>
          <cell r="F41" t="str">
            <v>-</v>
          </cell>
          <cell r="G41" t="str">
            <v>～</v>
          </cell>
          <cell r="H41" t="str">
            <v>-</v>
          </cell>
          <cell r="I41" t="str">
            <v>（</v>
          </cell>
          <cell r="J41" t="str">
            <v>-</v>
          </cell>
          <cell r="K41" t="str">
            <v>）</v>
          </cell>
          <cell r="L41" t="str">
            <v/>
          </cell>
          <cell r="N41" t="str">
            <v>-</v>
          </cell>
          <cell r="O41" t="str">
            <v>～</v>
          </cell>
          <cell r="P41" t="str">
            <v>-</v>
          </cell>
          <cell r="R41" t="str">
            <v/>
          </cell>
          <cell r="S41" t="str">
            <v>～</v>
          </cell>
          <cell r="T41" t="str">
            <v>-</v>
          </cell>
          <cell r="U41" t="str">
            <v>（</v>
          </cell>
          <cell r="V41" t="str">
            <v>-</v>
          </cell>
          <cell r="W41" t="str">
            <v>）</v>
          </cell>
          <cell r="X41" t="str">
            <v/>
          </cell>
          <cell r="Z41" t="str">
            <v/>
          </cell>
        </row>
        <row r="42">
          <cell r="C42" t="str">
            <v>ah</v>
          </cell>
          <cell r="E42" t="str">
            <v>：</v>
          </cell>
          <cell r="G42" t="str">
            <v>～</v>
          </cell>
          <cell r="I42" t="str">
            <v>（</v>
          </cell>
          <cell r="J42">
            <v>0</v>
          </cell>
          <cell r="K42" t="str">
            <v>）</v>
          </cell>
          <cell r="L42" t="str">
            <v/>
          </cell>
          <cell r="N42">
            <v>0.29166666666666669</v>
          </cell>
          <cell r="O42" t="str">
            <v>～</v>
          </cell>
          <cell r="P42">
            <v>0.83333333333333337</v>
          </cell>
          <cell r="R42" t="str">
            <v/>
          </cell>
          <cell r="S42" t="str">
            <v>～</v>
          </cell>
          <cell r="T42" t="str">
            <v/>
          </cell>
          <cell r="U42" t="str">
            <v>（</v>
          </cell>
          <cell r="V42">
            <v>0</v>
          </cell>
          <cell r="W42" t="str">
            <v>）</v>
          </cell>
          <cell r="X42" t="str">
            <v/>
          </cell>
          <cell r="Z42" t="str">
            <v/>
          </cell>
        </row>
        <row r="43">
          <cell r="C43" t="str">
            <v>-</v>
          </cell>
          <cell r="E43" t="str">
            <v>：</v>
          </cell>
          <cell r="G43" t="str">
            <v>～</v>
          </cell>
          <cell r="I43" t="str">
            <v>（</v>
          </cell>
          <cell r="J43">
            <v>0</v>
          </cell>
          <cell r="K43" t="str">
            <v>）</v>
          </cell>
          <cell r="L43" t="str">
            <v/>
          </cell>
          <cell r="N43">
            <v>0.29166666666666669</v>
          </cell>
          <cell r="O43" t="str">
            <v>～</v>
          </cell>
          <cell r="P43">
            <v>0.83333333333333337</v>
          </cell>
          <cell r="R43" t="str">
            <v/>
          </cell>
          <cell r="S43" t="str">
            <v>～</v>
          </cell>
          <cell r="T43" t="str">
            <v/>
          </cell>
          <cell r="U43" t="str">
            <v>（</v>
          </cell>
          <cell r="V43">
            <v>0</v>
          </cell>
          <cell r="W43" t="str">
            <v>）</v>
          </cell>
          <cell r="X43" t="str">
            <v/>
          </cell>
          <cell r="Z43" t="str">
            <v/>
          </cell>
        </row>
        <row r="44">
          <cell r="C44" t="str">
            <v>-</v>
          </cell>
          <cell r="D44" t="str">
            <v>ah</v>
          </cell>
          <cell r="E44" t="str">
            <v>：</v>
          </cell>
          <cell r="F44" t="str">
            <v>-</v>
          </cell>
          <cell r="G44" t="str">
            <v>～</v>
          </cell>
          <cell r="H44" t="str">
            <v>-</v>
          </cell>
          <cell r="I44" t="str">
            <v>（</v>
          </cell>
          <cell r="J44" t="str">
            <v>-</v>
          </cell>
          <cell r="K44" t="str">
            <v>）</v>
          </cell>
          <cell r="L44" t="str">
            <v/>
          </cell>
          <cell r="N44" t="str">
            <v>-</v>
          </cell>
          <cell r="O44" t="str">
            <v>～</v>
          </cell>
          <cell r="P44" t="str">
            <v>-</v>
          </cell>
          <cell r="R44" t="str">
            <v/>
          </cell>
          <cell r="S44" t="str">
            <v>～</v>
          </cell>
          <cell r="T44" t="str">
            <v>-</v>
          </cell>
          <cell r="U44" t="str">
            <v>（</v>
          </cell>
          <cell r="V44" t="str">
            <v>-</v>
          </cell>
          <cell r="W44" t="str">
            <v>）</v>
          </cell>
          <cell r="X44" t="str">
            <v/>
          </cell>
          <cell r="Z44" t="str">
            <v/>
          </cell>
        </row>
        <row r="45">
          <cell r="C45" t="str">
            <v>ai</v>
          </cell>
          <cell r="E45" t="str">
            <v>：</v>
          </cell>
          <cell r="G45" t="str">
            <v>～</v>
          </cell>
          <cell r="I45" t="str">
            <v>（</v>
          </cell>
          <cell r="J45">
            <v>0</v>
          </cell>
          <cell r="K45" t="str">
            <v>）</v>
          </cell>
          <cell r="L45" t="str">
            <v/>
          </cell>
          <cell r="N45">
            <v>0.29166666666666669</v>
          </cell>
          <cell r="O45" t="str">
            <v>～</v>
          </cell>
          <cell r="P45">
            <v>0.83333333333333337</v>
          </cell>
          <cell r="R45" t="str">
            <v/>
          </cell>
          <cell r="S45" t="str">
            <v>～</v>
          </cell>
          <cell r="T45" t="str">
            <v/>
          </cell>
          <cell r="U45" t="str">
            <v>（</v>
          </cell>
          <cell r="V45">
            <v>0</v>
          </cell>
          <cell r="W45" t="str">
            <v>）</v>
          </cell>
          <cell r="X45" t="str">
            <v/>
          </cell>
          <cell r="Z45" t="str">
            <v/>
          </cell>
        </row>
        <row r="46">
          <cell r="C46" t="str">
            <v>-</v>
          </cell>
          <cell r="E46" t="str">
            <v>：</v>
          </cell>
          <cell r="G46" t="str">
            <v>～</v>
          </cell>
          <cell r="I46" t="str">
            <v>（</v>
          </cell>
          <cell r="J46">
            <v>0</v>
          </cell>
          <cell r="K46" t="str">
            <v>）</v>
          </cell>
          <cell r="L46" t="str">
            <v/>
          </cell>
          <cell r="N46">
            <v>0.29166666666666669</v>
          </cell>
          <cell r="O46" t="str">
            <v>～</v>
          </cell>
          <cell r="P46">
            <v>0.83333333333333337</v>
          </cell>
          <cell r="R46" t="str">
            <v/>
          </cell>
          <cell r="S46" t="str">
            <v>～</v>
          </cell>
          <cell r="T46" t="str">
            <v/>
          </cell>
          <cell r="U46" t="str">
            <v>（</v>
          </cell>
          <cell r="V46">
            <v>0</v>
          </cell>
          <cell r="W46" t="str">
            <v>）</v>
          </cell>
          <cell r="X46" t="str">
            <v/>
          </cell>
          <cell r="Z46" t="str">
            <v/>
          </cell>
        </row>
        <row r="47">
          <cell r="C47" t="str">
            <v>-</v>
          </cell>
          <cell r="D47" t="str">
            <v>ai</v>
          </cell>
          <cell r="E47" t="str">
            <v>：</v>
          </cell>
          <cell r="F47" t="str">
            <v>-</v>
          </cell>
          <cell r="G47" t="str">
            <v>～</v>
          </cell>
          <cell r="H47" t="str">
            <v>-</v>
          </cell>
          <cell r="I47" t="str">
            <v>（</v>
          </cell>
          <cell r="J47" t="str">
            <v>-</v>
          </cell>
          <cell r="K47" t="str">
            <v>）</v>
          </cell>
          <cell r="L47" t="str">
            <v/>
          </cell>
          <cell r="N47" t="str">
            <v>-</v>
          </cell>
          <cell r="O47" t="str">
            <v>～</v>
          </cell>
          <cell r="P47" t="str">
            <v>-</v>
          </cell>
          <cell r="R47" t="str">
            <v/>
          </cell>
          <cell r="S47" t="str">
            <v>～</v>
          </cell>
          <cell r="T47" t="str">
            <v>-</v>
          </cell>
          <cell r="U47" t="str">
            <v>（</v>
          </cell>
          <cell r="V47" t="str">
            <v>-</v>
          </cell>
          <cell r="W47" t="str">
            <v>）</v>
          </cell>
          <cell r="X47" t="str">
            <v/>
          </cell>
          <cell r="Z47" t="str">
            <v/>
          </cell>
        </row>
      </sheetData>
      <sheetData sheetId="5" refreshError="1"/>
      <sheetData sheetId="6">
        <row r="14">
          <cell r="C14" t="str">
            <v>管理者</v>
          </cell>
          <cell r="D14" t="str">
            <v>介護従業者</v>
          </cell>
          <cell r="E14" t="str">
            <v>介護支援専門員</v>
          </cell>
          <cell r="F14" t="str">
            <v>計画作成担当者</v>
          </cell>
          <cell r="G14" t="str">
            <v>ー</v>
          </cell>
          <cell r="H14" t="str">
            <v>ー</v>
          </cell>
          <cell r="I14" t="str">
            <v>ー</v>
          </cell>
          <cell r="J14" t="str">
            <v>ー</v>
          </cell>
          <cell r="K14" t="str">
            <v>ー</v>
          </cell>
          <cell r="L14" t="str">
            <v>ー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【記載例】認知症対応型共同生活介護"/>
      <sheetName val="【記載例】シフト記号表（勤務時間帯）"/>
      <sheetName val="認知症対応型共同生活介護(50人)"/>
      <sheetName val="認知症対応型共同生活介護（1枚用）"/>
      <sheetName val="シフト記号表（勤務時間帯）"/>
      <sheetName val="記入方法"/>
      <sheetName val="プルダウン・リスト"/>
    </sheetNames>
    <sheetDataSet>
      <sheetData sheetId="0" refreshError="1"/>
      <sheetData sheetId="1">
        <row r="6">
          <cell r="C6" t="str">
            <v>a</v>
          </cell>
        </row>
        <row r="7">
          <cell r="C7" t="str">
            <v>b</v>
          </cell>
        </row>
        <row r="8">
          <cell r="C8" t="str">
            <v>c</v>
          </cell>
        </row>
        <row r="9">
          <cell r="C9" t="str">
            <v>d</v>
          </cell>
        </row>
        <row r="10">
          <cell r="C10" t="str">
            <v>e</v>
          </cell>
        </row>
        <row r="11">
          <cell r="C11" t="str">
            <v>f</v>
          </cell>
        </row>
        <row r="12">
          <cell r="C12" t="str">
            <v>g</v>
          </cell>
        </row>
        <row r="13">
          <cell r="C13" t="str">
            <v>h</v>
          </cell>
        </row>
        <row r="14">
          <cell r="C14" t="str">
            <v>i</v>
          </cell>
        </row>
        <row r="15">
          <cell r="C15" t="str">
            <v>j</v>
          </cell>
        </row>
        <row r="16">
          <cell r="C16" t="str">
            <v>k</v>
          </cell>
        </row>
        <row r="17">
          <cell r="C17" t="str">
            <v>l</v>
          </cell>
        </row>
        <row r="18">
          <cell r="C18" t="str">
            <v>m</v>
          </cell>
        </row>
        <row r="19">
          <cell r="C19" t="str">
            <v>n</v>
          </cell>
        </row>
        <row r="20">
          <cell r="C20" t="str">
            <v>o</v>
          </cell>
        </row>
        <row r="21">
          <cell r="C21" t="str">
            <v>p</v>
          </cell>
        </row>
        <row r="22">
          <cell r="C22" t="str">
            <v>q</v>
          </cell>
        </row>
        <row r="23">
          <cell r="C23" t="str">
            <v>r</v>
          </cell>
        </row>
        <row r="24">
          <cell r="C24" t="str">
            <v>s</v>
          </cell>
        </row>
        <row r="25">
          <cell r="C25" t="str">
            <v>t</v>
          </cell>
        </row>
        <row r="26">
          <cell r="C26" t="str">
            <v>u</v>
          </cell>
        </row>
        <row r="27">
          <cell r="C27" t="str">
            <v>v</v>
          </cell>
        </row>
        <row r="28">
          <cell r="C28" t="str">
            <v>w</v>
          </cell>
        </row>
        <row r="29">
          <cell r="C29" t="str">
            <v>x</v>
          </cell>
        </row>
        <row r="30">
          <cell r="C30" t="str">
            <v>y</v>
          </cell>
        </row>
        <row r="31">
          <cell r="C31" t="str">
            <v>z</v>
          </cell>
        </row>
        <row r="32">
          <cell r="C32" t="str">
            <v>x</v>
          </cell>
        </row>
        <row r="33">
          <cell r="C33" t="str">
            <v>aa</v>
          </cell>
        </row>
        <row r="34">
          <cell r="C34" t="str">
            <v>ab</v>
          </cell>
        </row>
        <row r="35">
          <cell r="C35" t="str">
            <v>ac</v>
          </cell>
        </row>
        <row r="36">
          <cell r="C36" t="str">
            <v>ad</v>
          </cell>
        </row>
        <row r="37">
          <cell r="C37" t="str">
            <v>ae</v>
          </cell>
        </row>
        <row r="38">
          <cell r="C38" t="str">
            <v>af</v>
          </cell>
        </row>
        <row r="39">
          <cell r="C39" t="str">
            <v>ag</v>
          </cell>
        </row>
        <row r="40">
          <cell r="C40" t="str">
            <v>-</v>
          </cell>
        </row>
        <row r="41">
          <cell r="C41" t="str">
            <v>-</v>
          </cell>
        </row>
        <row r="42">
          <cell r="C42" t="str">
            <v>ah</v>
          </cell>
        </row>
        <row r="43">
          <cell r="C43" t="str">
            <v>-</v>
          </cell>
        </row>
        <row r="44">
          <cell r="C44" t="str">
            <v>-</v>
          </cell>
        </row>
        <row r="45">
          <cell r="C45" t="str">
            <v>ai</v>
          </cell>
        </row>
        <row r="46">
          <cell r="C46" t="str">
            <v>-</v>
          </cell>
        </row>
        <row r="47">
          <cell r="C47" t="str">
            <v>-</v>
          </cell>
        </row>
      </sheetData>
      <sheetData sheetId="2" refreshError="1"/>
      <sheetData sheetId="3"/>
      <sheetData sheetId="4">
        <row r="6">
          <cell r="C6" t="str">
            <v>a</v>
          </cell>
          <cell r="D6" t="str">
            <v>a</v>
          </cell>
          <cell r="E6" t="str">
            <v>：</v>
          </cell>
          <cell r="G6" t="str">
            <v>～</v>
          </cell>
          <cell r="I6" t="str">
            <v>（</v>
          </cell>
          <cell r="J6">
            <v>0</v>
          </cell>
          <cell r="K6" t="str">
            <v>）</v>
          </cell>
          <cell r="L6" t="str">
            <v/>
          </cell>
          <cell r="N6">
            <v>0.29166666666666669</v>
          </cell>
          <cell r="O6" t="str">
            <v>～</v>
          </cell>
          <cell r="P6">
            <v>0.83333333333333337</v>
          </cell>
          <cell r="R6" t="str">
            <v/>
          </cell>
          <cell r="S6" t="str">
            <v>～</v>
          </cell>
          <cell r="T6" t="str">
            <v/>
          </cell>
          <cell r="U6" t="str">
            <v>（</v>
          </cell>
          <cell r="V6">
            <v>0</v>
          </cell>
          <cell r="W6" t="str">
            <v>）</v>
          </cell>
          <cell r="X6" t="str">
            <v/>
          </cell>
          <cell r="Z6" t="str">
            <v/>
          </cell>
        </row>
        <row r="7">
          <cell r="C7" t="str">
            <v>b</v>
          </cell>
          <cell r="D7" t="str">
            <v>b</v>
          </cell>
          <cell r="E7" t="str">
            <v>：</v>
          </cell>
          <cell r="G7" t="str">
            <v>～</v>
          </cell>
          <cell r="I7" t="str">
            <v>（</v>
          </cell>
          <cell r="J7">
            <v>0</v>
          </cell>
          <cell r="K7" t="str">
            <v>）</v>
          </cell>
          <cell r="L7" t="str">
            <v/>
          </cell>
          <cell r="N7">
            <v>0.29166666666666669</v>
          </cell>
          <cell r="O7" t="str">
            <v>～</v>
          </cell>
          <cell r="P7">
            <v>0.83333333333333337</v>
          </cell>
          <cell r="R7" t="str">
            <v/>
          </cell>
          <cell r="S7" t="str">
            <v>～</v>
          </cell>
          <cell r="T7" t="str">
            <v/>
          </cell>
          <cell r="U7" t="str">
            <v>（</v>
          </cell>
          <cell r="V7">
            <v>0</v>
          </cell>
          <cell r="W7" t="str">
            <v>）</v>
          </cell>
          <cell r="X7" t="str">
            <v/>
          </cell>
          <cell r="Z7" t="str">
            <v/>
          </cell>
        </row>
        <row r="8">
          <cell r="C8" t="str">
            <v>c</v>
          </cell>
          <cell r="D8" t="str">
            <v>c</v>
          </cell>
          <cell r="E8" t="str">
            <v>：</v>
          </cell>
          <cell r="G8" t="str">
            <v>～</v>
          </cell>
          <cell r="I8" t="str">
            <v>（</v>
          </cell>
          <cell r="J8">
            <v>0</v>
          </cell>
          <cell r="K8" t="str">
            <v>）</v>
          </cell>
          <cell r="L8" t="str">
            <v/>
          </cell>
          <cell r="N8">
            <v>0.29166666666666669</v>
          </cell>
          <cell r="O8" t="str">
            <v>～</v>
          </cell>
          <cell r="P8">
            <v>0.83333333333333337</v>
          </cell>
          <cell r="R8" t="str">
            <v/>
          </cell>
          <cell r="S8" t="str">
            <v>～</v>
          </cell>
          <cell r="T8" t="str">
            <v/>
          </cell>
          <cell r="U8" t="str">
            <v>（</v>
          </cell>
          <cell r="V8">
            <v>0</v>
          </cell>
          <cell r="W8" t="str">
            <v>）</v>
          </cell>
          <cell r="X8" t="str">
            <v/>
          </cell>
          <cell r="Z8" t="str">
            <v/>
          </cell>
        </row>
        <row r="9">
          <cell r="C9" t="str">
            <v>d</v>
          </cell>
          <cell r="D9" t="str">
            <v>d</v>
          </cell>
          <cell r="E9" t="str">
            <v>：</v>
          </cell>
          <cell r="G9" t="str">
            <v>～</v>
          </cell>
          <cell r="I9" t="str">
            <v>（</v>
          </cell>
          <cell r="J9">
            <v>0</v>
          </cell>
          <cell r="K9" t="str">
            <v>）</v>
          </cell>
          <cell r="L9" t="str">
            <v/>
          </cell>
          <cell r="N9">
            <v>0.29166666666666669</v>
          </cell>
          <cell r="O9" t="str">
            <v>～</v>
          </cell>
          <cell r="P9">
            <v>0.83333333333333337</v>
          </cell>
          <cell r="R9" t="str">
            <v/>
          </cell>
          <cell r="S9" t="str">
            <v>～</v>
          </cell>
          <cell r="T9" t="str">
            <v/>
          </cell>
          <cell r="U9" t="str">
            <v>（</v>
          </cell>
          <cell r="V9">
            <v>0</v>
          </cell>
          <cell r="W9" t="str">
            <v>）</v>
          </cell>
          <cell r="X9" t="str">
            <v/>
          </cell>
          <cell r="Z9" t="str">
            <v/>
          </cell>
        </row>
        <row r="10">
          <cell r="C10" t="str">
            <v>e</v>
          </cell>
          <cell r="D10" t="str">
            <v>e</v>
          </cell>
          <cell r="E10" t="str">
            <v>：</v>
          </cell>
          <cell r="G10" t="str">
            <v>～</v>
          </cell>
          <cell r="I10" t="str">
            <v>（</v>
          </cell>
          <cell r="J10">
            <v>0</v>
          </cell>
          <cell r="K10" t="str">
            <v>）</v>
          </cell>
          <cell r="L10" t="str">
            <v/>
          </cell>
          <cell r="N10">
            <v>0.29166666666666669</v>
          </cell>
          <cell r="O10" t="str">
            <v>～</v>
          </cell>
          <cell r="P10">
            <v>0.83333333333333337</v>
          </cell>
          <cell r="R10" t="str">
            <v/>
          </cell>
          <cell r="S10" t="str">
            <v>～</v>
          </cell>
          <cell r="T10" t="str">
            <v/>
          </cell>
          <cell r="U10" t="str">
            <v>（</v>
          </cell>
          <cell r="V10">
            <v>0</v>
          </cell>
          <cell r="W10" t="str">
            <v>）</v>
          </cell>
          <cell r="X10" t="str">
            <v/>
          </cell>
          <cell r="Z10" t="str">
            <v/>
          </cell>
        </row>
        <row r="11">
          <cell r="C11" t="str">
            <v>f</v>
          </cell>
          <cell r="D11" t="str">
            <v>f</v>
          </cell>
          <cell r="E11" t="str">
            <v>：</v>
          </cell>
          <cell r="G11" t="str">
            <v>～</v>
          </cell>
          <cell r="I11" t="str">
            <v>（</v>
          </cell>
          <cell r="J11">
            <v>0</v>
          </cell>
          <cell r="K11" t="str">
            <v>）</v>
          </cell>
          <cell r="L11" t="str">
            <v/>
          </cell>
          <cell r="N11">
            <v>0.29166666666666669</v>
          </cell>
          <cell r="O11" t="str">
            <v>～</v>
          </cell>
          <cell r="P11">
            <v>0.83333333333333337</v>
          </cell>
          <cell r="R11" t="str">
            <v/>
          </cell>
          <cell r="S11" t="str">
            <v>～</v>
          </cell>
          <cell r="T11" t="str">
            <v/>
          </cell>
          <cell r="U11" t="str">
            <v>（</v>
          </cell>
          <cell r="V11">
            <v>0</v>
          </cell>
          <cell r="W11" t="str">
            <v>）</v>
          </cell>
          <cell r="X11" t="str">
            <v/>
          </cell>
          <cell r="Z11" t="str">
            <v/>
          </cell>
        </row>
        <row r="12">
          <cell r="C12" t="str">
            <v>g</v>
          </cell>
          <cell r="D12" t="str">
            <v>g</v>
          </cell>
          <cell r="E12" t="str">
            <v>：</v>
          </cell>
          <cell r="G12" t="str">
            <v>～</v>
          </cell>
          <cell r="I12" t="str">
            <v>（</v>
          </cell>
          <cell r="J12">
            <v>0</v>
          </cell>
          <cell r="K12" t="str">
            <v>）</v>
          </cell>
          <cell r="L12" t="str">
            <v/>
          </cell>
          <cell r="N12">
            <v>0.29166666666666669</v>
          </cell>
          <cell r="O12" t="str">
            <v>～</v>
          </cell>
          <cell r="P12">
            <v>0.83333333333333337</v>
          </cell>
          <cell r="R12" t="str">
            <v/>
          </cell>
          <cell r="S12" t="str">
            <v>～</v>
          </cell>
          <cell r="T12" t="str">
            <v/>
          </cell>
          <cell r="U12" t="str">
            <v>（</v>
          </cell>
          <cell r="V12">
            <v>0</v>
          </cell>
          <cell r="W12" t="str">
            <v>）</v>
          </cell>
          <cell r="X12" t="str">
            <v/>
          </cell>
          <cell r="Z12" t="str">
            <v/>
          </cell>
        </row>
        <row r="13">
          <cell r="C13" t="str">
            <v>h</v>
          </cell>
          <cell r="D13" t="str">
            <v>h</v>
          </cell>
          <cell r="E13" t="str">
            <v>：</v>
          </cell>
          <cell r="G13" t="str">
            <v>～</v>
          </cell>
          <cell r="I13" t="str">
            <v>（</v>
          </cell>
          <cell r="J13">
            <v>0</v>
          </cell>
          <cell r="K13" t="str">
            <v>）</v>
          </cell>
          <cell r="L13" t="str">
            <v/>
          </cell>
          <cell r="N13">
            <v>0.29166666666666669</v>
          </cell>
          <cell r="O13" t="str">
            <v>～</v>
          </cell>
          <cell r="P13">
            <v>0.83333333333333337</v>
          </cell>
          <cell r="R13" t="str">
            <v/>
          </cell>
          <cell r="S13" t="str">
            <v>～</v>
          </cell>
          <cell r="T13" t="str">
            <v/>
          </cell>
          <cell r="U13" t="str">
            <v>（</v>
          </cell>
          <cell r="V13">
            <v>0</v>
          </cell>
          <cell r="W13" t="str">
            <v>）</v>
          </cell>
          <cell r="X13" t="str">
            <v/>
          </cell>
          <cell r="Z13" t="str">
            <v/>
          </cell>
        </row>
        <row r="14">
          <cell r="C14" t="str">
            <v>i</v>
          </cell>
          <cell r="D14" t="str">
            <v>i</v>
          </cell>
          <cell r="E14" t="str">
            <v>：</v>
          </cell>
          <cell r="G14" t="str">
            <v>～</v>
          </cell>
          <cell r="I14" t="str">
            <v>（</v>
          </cell>
          <cell r="J14">
            <v>0</v>
          </cell>
          <cell r="K14" t="str">
            <v>）</v>
          </cell>
          <cell r="L14" t="str">
            <v/>
          </cell>
          <cell r="N14">
            <v>0.29166666666666669</v>
          </cell>
          <cell r="O14" t="str">
            <v>～</v>
          </cell>
          <cell r="P14">
            <v>0.83333333333333337</v>
          </cell>
          <cell r="R14" t="str">
            <v/>
          </cell>
          <cell r="S14" t="str">
            <v>～</v>
          </cell>
          <cell r="T14" t="str">
            <v/>
          </cell>
          <cell r="U14" t="str">
            <v>（</v>
          </cell>
          <cell r="V14">
            <v>0</v>
          </cell>
          <cell r="W14" t="str">
            <v>）</v>
          </cell>
          <cell r="X14" t="str">
            <v/>
          </cell>
          <cell r="Z14" t="str">
            <v/>
          </cell>
        </row>
        <row r="15">
          <cell r="C15" t="str">
            <v>j</v>
          </cell>
          <cell r="D15" t="str">
            <v>j</v>
          </cell>
          <cell r="E15" t="str">
            <v>：</v>
          </cell>
          <cell r="G15" t="str">
            <v>～</v>
          </cell>
          <cell r="I15" t="str">
            <v>（</v>
          </cell>
          <cell r="J15">
            <v>0</v>
          </cell>
          <cell r="K15" t="str">
            <v>）</v>
          </cell>
          <cell r="L15" t="str">
            <v/>
          </cell>
          <cell r="N15">
            <v>0.29166666666666669</v>
          </cell>
          <cell r="O15" t="str">
            <v>～</v>
          </cell>
          <cell r="P15">
            <v>0.83333333333333337</v>
          </cell>
          <cell r="R15" t="str">
            <v/>
          </cell>
          <cell r="S15" t="str">
            <v>～</v>
          </cell>
          <cell r="T15" t="str">
            <v/>
          </cell>
          <cell r="U15" t="str">
            <v>（</v>
          </cell>
          <cell r="V15">
            <v>0</v>
          </cell>
          <cell r="W15" t="str">
            <v>）</v>
          </cell>
          <cell r="X15" t="str">
            <v/>
          </cell>
          <cell r="Z15" t="str">
            <v/>
          </cell>
        </row>
        <row r="16">
          <cell r="C16" t="str">
            <v>k</v>
          </cell>
          <cell r="D16" t="str">
            <v>k</v>
          </cell>
          <cell r="E16" t="str">
            <v>：</v>
          </cell>
          <cell r="G16" t="str">
            <v>～</v>
          </cell>
          <cell r="I16" t="str">
            <v>（</v>
          </cell>
          <cell r="J16">
            <v>0</v>
          </cell>
          <cell r="K16" t="str">
            <v>）</v>
          </cell>
          <cell r="L16" t="str">
            <v/>
          </cell>
          <cell r="N16">
            <v>0.29166666666666669</v>
          </cell>
          <cell r="O16" t="str">
            <v>～</v>
          </cell>
          <cell r="P16">
            <v>0.83333333333333337</v>
          </cell>
          <cell r="R16" t="str">
            <v/>
          </cell>
          <cell r="S16" t="str">
            <v>～</v>
          </cell>
          <cell r="T16" t="str">
            <v/>
          </cell>
          <cell r="U16" t="str">
            <v>（</v>
          </cell>
          <cell r="V16">
            <v>0</v>
          </cell>
          <cell r="W16" t="str">
            <v>）</v>
          </cell>
          <cell r="X16" t="str">
            <v/>
          </cell>
          <cell r="Z16" t="str">
            <v/>
          </cell>
        </row>
        <row r="17">
          <cell r="C17" t="str">
            <v>l</v>
          </cell>
          <cell r="D17" t="str">
            <v>l</v>
          </cell>
          <cell r="E17" t="str">
            <v>：</v>
          </cell>
          <cell r="G17" t="str">
            <v>～</v>
          </cell>
          <cell r="I17" t="str">
            <v>（</v>
          </cell>
          <cell r="J17">
            <v>0</v>
          </cell>
          <cell r="K17" t="str">
            <v>）</v>
          </cell>
          <cell r="L17" t="str">
            <v/>
          </cell>
          <cell r="N17">
            <v>0.29166666666666669</v>
          </cell>
          <cell r="O17" t="str">
            <v>～</v>
          </cell>
          <cell r="P17">
            <v>0.83333333333333337</v>
          </cell>
          <cell r="R17" t="str">
            <v/>
          </cell>
          <cell r="S17" t="str">
            <v>～</v>
          </cell>
          <cell r="T17" t="str">
            <v/>
          </cell>
          <cell r="U17" t="str">
            <v>（</v>
          </cell>
          <cell r="V17">
            <v>0</v>
          </cell>
          <cell r="W17" t="str">
            <v>）</v>
          </cell>
          <cell r="X17" t="str">
            <v/>
          </cell>
          <cell r="Z17" t="str">
            <v/>
          </cell>
        </row>
        <row r="18">
          <cell r="C18" t="str">
            <v>m</v>
          </cell>
          <cell r="D18" t="str">
            <v>m</v>
          </cell>
          <cell r="E18" t="str">
            <v>：</v>
          </cell>
          <cell r="G18" t="str">
            <v>～</v>
          </cell>
          <cell r="I18" t="str">
            <v>（</v>
          </cell>
          <cell r="J18">
            <v>0</v>
          </cell>
          <cell r="K18" t="str">
            <v>）</v>
          </cell>
          <cell r="L18" t="str">
            <v/>
          </cell>
          <cell r="N18">
            <v>0.29166666666666669</v>
          </cell>
          <cell r="O18" t="str">
            <v>～</v>
          </cell>
          <cell r="P18">
            <v>0.83333333333333337</v>
          </cell>
          <cell r="R18" t="str">
            <v/>
          </cell>
          <cell r="S18" t="str">
            <v>～</v>
          </cell>
          <cell r="T18" t="str">
            <v/>
          </cell>
          <cell r="U18" t="str">
            <v>（</v>
          </cell>
          <cell r="V18">
            <v>0</v>
          </cell>
          <cell r="W18" t="str">
            <v>）</v>
          </cell>
          <cell r="X18" t="str">
            <v/>
          </cell>
          <cell r="Z18" t="str">
            <v/>
          </cell>
        </row>
        <row r="19">
          <cell r="C19" t="str">
            <v>n</v>
          </cell>
          <cell r="D19" t="str">
            <v>n</v>
          </cell>
          <cell r="E19" t="str">
            <v>：</v>
          </cell>
          <cell r="G19" t="str">
            <v>～</v>
          </cell>
          <cell r="I19" t="str">
            <v>（</v>
          </cell>
          <cell r="J19">
            <v>0</v>
          </cell>
          <cell r="K19" t="str">
            <v>）</v>
          </cell>
          <cell r="L19" t="str">
            <v/>
          </cell>
          <cell r="N19">
            <v>0.29166666666666669</v>
          </cell>
          <cell r="O19" t="str">
            <v>～</v>
          </cell>
          <cell r="P19">
            <v>0.83333333333333337</v>
          </cell>
          <cell r="R19" t="str">
            <v/>
          </cell>
          <cell r="S19" t="str">
            <v>～</v>
          </cell>
          <cell r="T19" t="str">
            <v/>
          </cell>
          <cell r="U19" t="str">
            <v>（</v>
          </cell>
          <cell r="V19">
            <v>0</v>
          </cell>
          <cell r="W19" t="str">
            <v>）</v>
          </cell>
          <cell r="X19" t="str">
            <v/>
          </cell>
          <cell r="Z19" t="str">
            <v/>
          </cell>
        </row>
        <row r="20">
          <cell r="C20" t="str">
            <v>o</v>
          </cell>
          <cell r="D20" t="str">
            <v>o</v>
          </cell>
          <cell r="E20" t="str">
            <v>：</v>
          </cell>
          <cell r="G20" t="str">
            <v>～</v>
          </cell>
          <cell r="I20" t="str">
            <v>（</v>
          </cell>
          <cell r="J20">
            <v>0</v>
          </cell>
          <cell r="K20" t="str">
            <v>）</v>
          </cell>
          <cell r="L20" t="str">
            <v/>
          </cell>
          <cell r="N20">
            <v>0.29166666666666669</v>
          </cell>
          <cell r="O20" t="str">
            <v>～</v>
          </cell>
          <cell r="P20">
            <v>0.83333333333333337</v>
          </cell>
          <cell r="R20" t="str">
            <v/>
          </cell>
          <cell r="S20" t="str">
            <v>～</v>
          </cell>
          <cell r="T20" t="str">
            <v/>
          </cell>
          <cell r="U20" t="str">
            <v>（</v>
          </cell>
          <cell r="V20">
            <v>0</v>
          </cell>
          <cell r="W20" t="str">
            <v>）</v>
          </cell>
          <cell r="X20" t="str">
            <v/>
          </cell>
          <cell r="Z20" t="str">
            <v/>
          </cell>
        </row>
        <row r="21">
          <cell r="C21" t="str">
            <v>p</v>
          </cell>
          <cell r="D21" t="str">
            <v>p</v>
          </cell>
          <cell r="E21" t="str">
            <v>：</v>
          </cell>
          <cell r="G21" t="str">
            <v>～</v>
          </cell>
          <cell r="I21" t="str">
            <v>（</v>
          </cell>
          <cell r="J21">
            <v>0</v>
          </cell>
          <cell r="K21" t="str">
            <v>）</v>
          </cell>
          <cell r="L21" t="str">
            <v/>
          </cell>
          <cell r="N21">
            <v>0.29166666666666669</v>
          </cell>
          <cell r="O21" t="str">
            <v>～</v>
          </cell>
          <cell r="P21">
            <v>0.83333333333333337</v>
          </cell>
          <cell r="R21" t="str">
            <v/>
          </cell>
          <cell r="S21" t="str">
            <v>～</v>
          </cell>
          <cell r="T21" t="str">
            <v/>
          </cell>
          <cell r="U21" t="str">
            <v>（</v>
          </cell>
          <cell r="V21">
            <v>0</v>
          </cell>
          <cell r="W21" t="str">
            <v>）</v>
          </cell>
          <cell r="X21" t="str">
            <v/>
          </cell>
          <cell r="Z21" t="str">
            <v/>
          </cell>
        </row>
        <row r="22">
          <cell r="C22" t="str">
            <v>q</v>
          </cell>
          <cell r="D22" t="str">
            <v>q</v>
          </cell>
          <cell r="E22" t="str">
            <v>：</v>
          </cell>
          <cell r="G22" t="str">
            <v>～</v>
          </cell>
          <cell r="I22" t="str">
            <v>（</v>
          </cell>
          <cell r="J22">
            <v>0</v>
          </cell>
          <cell r="K22" t="str">
            <v>）</v>
          </cell>
          <cell r="L22" t="str">
            <v/>
          </cell>
          <cell r="N22">
            <v>0.29166666666666669</v>
          </cell>
          <cell r="O22" t="str">
            <v>～</v>
          </cell>
          <cell r="P22">
            <v>0.83333333333333337</v>
          </cell>
          <cell r="R22" t="str">
            <v/>
          </cell>
          <cell r="S22" t="str">
            <v>～</v>
          </cell>
          <cell r="T22" t="str">
            <v/>
          </cell>
          <cell r="U22" t="str">
            <v>（</v>
          </cell>
          <cell r="V22">
            <v>0</v>
          </cell>
          <cell r="W22" t="str">
            <v>）</v>
          </cell>
          <cell r="X22" t="str">
            <v/>
          </cell>
          <cell r="Z22" t="str">
            <v/>
          </cell>
        </row>
        <row r="23">
          <cell r="C23" t="str">
            <v>r</v>
          </cell>
          <cell r="D23" t="str">
            <v>r</v>
          </cell>
          <cell r="E23" t="str">
            <v>：</v>
          </cell>
          <cell r="G23" t="str">
            <v>～</v>
          </cell>
          <cell r="I23" t="str">
            <v>（</v>
          </cell>
          <cell r="K23" t="str">
            <v>）</v>
          </cell>
          <cell r="L23">
            <v>1</v>
          </cell>
          <cell r="O23" t="str">
            <v>～</v>
          </cell>
          <cell r="S23" t="str">
            <v>～</v>
          </cell>
          <cell r="U23" t="str">
            <v>（</v>
          </cell>
          <cell r="W23" t="str">
            <v>）</v>
          </cell>
          <cell r="X23">
            <v>1</v>
          </cell>
          <cell r="Z23" t="str">
            <v>-</v>
          </cell>
        </row>
        <row r="24">
          <cell r="C24" t="str">
            <v>s</v>
          </cell>
          <cell r="D24" t="str">
            <v>s</v>
          </cell>
          <cell r="E24" t="str">
            <v>：</v>
          </cell>
          <cell r="G24" t="str">
            <v>～</v>
          </cell>
          <cell r="I24" t="str">
            <v>（</v>
          </cell>
          <cell r="K24" t="str">
            <v>）</v>
          </cell>
          <cell r="L24">
            <v>2</v>
          </cell>
          <cell r="O24" t="str">
            <v>～</v>
          </cell>
          <cell r="S24" t="str">
            <v>～</v>
          </cell>
          <cell r="U24" t="str">
            <v>（</v>
          </cell>
          <cell r="W24" t="str">
            <v>）</v>
          </cell>
          <cell r="X24">
            <v>2</v>
          </cell>
          <cell r="Z24" t="str">
            <v>-</v>
          </cell>
        </row>
        <row r="25">
          <cell r="C25" t="str">
            <v>t</v>
          </cell>
          <cell r="D25" t="str">
            <v>t</v>
          </cell>
          <cell r="E25" t="str">
            <v>：</v>
          </cell>
          <cell r="G25" t="str">
            <v>～</v>
          </cell>
          <cell r="I25" t="str">
            <v>（</v>
          </cell>
          <cell r="K25" t="str">
            <v>）</v>
          </cell>
          <cell r="L25">
            <v>3</v>
          </cell>
          <cell r="O25" t="str">
            <v>～</v>
          </cell>
          <cell r="S25" t="str">
            <v>～</v>
          </cell>
          <cell r="U25" t="str">
            <v>（</v>
          </cell>
          <cell r="W25" t="str">
            <v>）</v>
          </cell>
          <cell r="X25">
            <v>3</v>
          </cell>
          <cell r="Z25" t="str">
            <v>-</v>
          </cell>
        </row>
        <row r="26">
          <cell r="C26" t="str">
            <v>u</v>
          </cell>
          <cell r="D26" t="str">
            <v>u</v>
          </cell>
          <cell r="E26" t="str">
            <v>：</v>
          </cell>
          <cell r="G26" t="str">
            <v>～</v>
          </cell>
          <cell r="I26" t="str">
            <v>（</v>
          </cell>
          <cell r="K26" t="str">
            <v>）</v>
          </cell>
          <cell r="L26">
            <v>4</v>
          </cell>
          <cell r="O26" t="str">
            <v>～</v>
          </cell>
          <cell r="S26" t="str">
            <v>～</v>
          </cell>
          <cell r="U26" t="str">
            <v>（</v>
          </cell>
          <cell r="W26" t="str">
            <v>）</v>
          </cell>
          <cell r="X26">
            <v>4</v>
          </cell>
          <cell r="Z26" t="str">
            <v>-</v>
          </cell>
        </row>
        <row r="27">
          <cell r="C27" t="str">
            <v>v</v>
          </cell>
          <cell r="D27" t="str">
            <v>v</v>
          </cell>
          <cell r="E27" t="str">
            <v>：</v>
          </cell>
          <cell r="G27" t="str">
            <v>～</v>
          </cell>
          <cell r="I27" t="str">
            <v>（</v>
          </cell>
          <cell r="K27" t="str">
            <v>）</v>
          </cell>
          <cell r="L27">
            <v>5</v>
          </cell>
          <cell r="O27" t="str">
            <v>～</v>
          </cell>
          <cell r="S27" t="str">
            <v>～</v>
          </cell>
          <cell r="U27" t="str">
            <v>（</v>
          </cell>
          <cell r="W27" t="str">
            <v>）</v>
          </cell>
          <cell r="X27">
            <v>5</v>
          </cell>
          <cell r="Z27" t="str">
            <v>-</v>
          </cell>
        </row>
        <row r="28">
          <cell r="C28" t="str">
            <v>w</v>
          </cell>
          <cell r="D28" t="str">
            <v>w</v>
          </cell>
          <cell r="E28" t="str">
            <v>：</v>
          </cell>
          <cell r="G28" t="str">
            <v>～</v>
          </cell>
          <cell r="I28" t="str">
            <v>（</v>
          </cell>
          <cell r="K28" t="str">
            <v>）</v>
          </cell>
          <cell r="L28">
            <v>6</v>
          </cell>
          <cell r="O28" t="str">
            <v>～</v>
          </cell>
          <cell r="S28" t="str">
            <v>～</v>
          </cell>
          <cell r="U28" t="str">
            <v>（</v>
          </cell>
          <cell r="W28" t="str">
            <v>）</v>
          </cell>
          <cell r="X28">
            <v>6</v>
          </cell>
          <cell r="Z28" t="str">
            <v>-</v>
          </cell>
        </row>
        <row r="29">
          <cell r="C29" t="str">
            <v>x</v>
          </cell>
          <cell r="D29" t="str">
            <v>x</v>
          </cell>
          <cell r="E29" t="str">
            <v>：</v>
          </cell>
          <cell r="G29" t="str">
            <v>～</v>
          </cell>
          <cell r="I29" t="str">
            <v>（</v>
          </cell>
          <cell r="K29" t="str">
            <v>）</v>
          </cell>
          <cell r="L29">
            <v>7</v>
          </cell>
          <cell r="O29" t="str">
            <v>～</v>
          </cell>
          <cell r="S29" t="str">
            <v>～</v>
          </cell>
          <cell r="U29" t="str">
            <v>（</v>
          </cell>
          <cell r="W29" t="str">
            <v>）</v>
          </cell>
          <cell r="X29">
            <v>7</v>
          </cell>
          <cell r="Z29" t="str">
            <v>-</v>
          </cell>
        </row>
        <row r="30">
          <cell r="C30" t="str">
            <v>y</v>
          </cell>
          <cell r="D30" t="str">
            <v>y</v>
          </cell>
          <cell r="E30" t="str">
            <v>：</v>
          </cell>
          <cell r="G30" t="str">
            <v>～</v>
          </cell>
          <cell r="I30" t="str">
            <v>（</v>
          </cell>
          <cell r="K30" t="str">
            <v>）</v>
          </cell>
          <cell r="L30">
            <v>8</v>
          </cell>
          <cell r="O30" t="str">
            <v>～</v>
          </cell>
          <cell r="S30" t="str">
            <v>～</v>
          </cell>
          <cell r="U30" t="str">
            <v>（</v>
          </cell>
          <cell r="W30" t="str">
            <v>）</v>
          </cell>
          <cell r="X30">
            <v>8</v>
          </cell>
          <cell r="Z30" t="str">
            <v>-</v>
          </cell>
        </row>
        <row r="31">
          <cell r="C31" t="str">
            <v>z</v>
          </cell>
          <cell r="D31" t="str">
            <v>z</v>
          </cell>
          <cell r="E31" t="str">
            <v>：</v>
          </cell>
          <cell r="G31" t="str">
            <v>～</v>
          </cell>
          <cell r="I31" t="str">
            <v>（</v>
          </cell>
          <cell r="K31" t="str">
            <v>）</v>
          </cell>
          <cell r="L31">
            <v>1</v>
          </cell>
          <cell r="O31" t="str">
            <v>～</v>
          </cell>
          <cell r="S31" t="str">
            <v>～</v>
          </cell>
          <cell r="U31" t="str">
            <v>（</v>
          </cell>
          <cell r="W31" t="str">
            <v>）</v>
          </cell>
          <cell r="X31" t="str">
            <v>-</v>
          </cell>
          <cell r="Z31">
            <v>1</v>
          </cell>
        </row>
        <row r="32">
          <cell r="C32" t="str">
            <v>x</v>
          </cell>
          <cell r="D32" t="str">
            <v>x</v>
          </cell>
          <cell r="E32" t="str">
            <v>：</v>
          </cell>
          <cell r="G32" t="str">
            <v>～</v>
          </cell>
          <cell r="I32" t="str">
            <v>（</v>
          </cell>
          <cell r="K32" t="str">
            <v>）</v>
          </cell>
          <cell r="L32">
            <v>2</v>
          </cell>
          <cell r="O32" t="str">
            <v>～</v>
          </cell>
          <cell r="S32" t="str">
            <v>～</v>
          </cell>
          <cell r="U32" t="str">
            <v>（</v>
          </cell>
          <cell r="W32" t="str">
            <v>）</v>
          </cell>
          <cell r="X32" t="str">
            <v>-</v>
          </cell>
          <cell r="Z32">
            <v>2</v>
          </cell>
        </row>
        <row r="33">
          <cell r="C33" t="str">
            <v>aa</v>
          </cell>
          <cell r="D33" t="str">
            <v>aa</v>
          </cell>
          <cell r="E33" t="str">
            <v>：</v>
          </cell>
          <cell r="G33" t="str">
            <v>～</v>
          </cell>
          <cell r="I33" t="str">
            <v>（</v>
          </cell>
          <cell r="K33" t="str">
            <v>）</v>
          </cell>
          <cell r="L33">
            <v>3</v>
          </cell>
          <cell r="O33" t="str">
            <v>～</v>
          </cell>
          <cell r="S33" t="str">
            <v>～</v>
          </cell>
          <cell r="U33" t="str">
            <v>（</v>
          </cell>
          <cell r="W33" t="str">
            <v>）</v>
          </cell>
          <cell r="X33" t="str">
            <v>-</v>
          </cell>
          <cell r="Z33">
            <v>3</v>
          </cell>
        </row>
        <row r="34">
          <cell r="C34" t="str">
            <v>ab</v>
          </cell>
          <cell r="D34" t="str">
            <v>ab</v>
          </cell>
          <cell r="E34" t="str">
            <v>：</v>
          </cell>
          <cell r="G34" t="str">
            <v>～</v>
          </cell>
          <cell r="I34" t="str">
            <v>（</v>
          </cell>
          <cell r="K34" t="str">
            <v>）</v>
          </cell>
          <cell r="L34">
            <v>4</v>
          </cell>
          <cell r="O34" t="str">
            <v>～</v>
          </cell>
          <cell r="S34" t="str">
            <v>～</v>
          </cell>
          <cell r="U34" t="str">
            <v>（</v>
          </cell>
          <cell r="W34" t="str">
            <v>）</v>
          </cell>
          <cell r="X34" t="str">
            <v>-</v>
          </cell>
          <cell r="Z34">
            <v>4</v>
          </cell>
        </row>
        <row r="35">
          <cell r="C35" t="str">
            <v>ac</v>
          </cell>
          <cell r="D35" t="str">
            <v>ac</v>
          </cell>
          <cell r="E35" t="str">
            <v>：</v>
          </cell>
          <cell r="G35" t="str">
            <v>～</v>
          </cell>
          <cell r="I35" t="str">
            <v>（</v>
          </cell>
          <cell r="K35" t="str">
            <v>）</v>
          </cell>
          <cell r="L35">
            <v>5</v>
          </cell>
          <cell r="O35" t="str">
            <v>～</v>
          </cell>
          <cell r="S35" t="str">
            <v>～</v>
          </cell>
          <cell r="U35" t="str">
            <v>（</v>
          </cell>
          <cell r="W35" t="str">
            <v>）</v>
          </cell>
          <cell r="X35" t="str">
            <v>-</v>
          </cell>
          <cell r="Z35">
            <v>5</v>
          </cell>
        </row>
        <row r="36">
          <cell r="C36" t="str">
            <v>ad</v>
          </cell>
          <cell r="D36" t="str">
            <v>ad</v>
          </cell>
          <cell r="E36" t="str">
            <v>：</v>
          </cell>
          <cell r="G36" t="str">
            <v>～</v>
          </cell>
          <cell r="I36" t="str">
            <v>（</v>
          </cell>
          <cell r="K36" t="str">
            <v>）</v>
          </cell>
          <cell r="L36">
            <v>6</v>
          </cell>
          <cell r="O36" t="str">
            <v>～</v>
          </cell>
          <cell r="S36" t="str">
            <v>～</v>
          </cell>
          <cell r="U36" t="str">
            <v>（</v>
          </cell>
          <cell r="W36" t="str">
            <v>）</v>
          </cell>
          <cell r="X36" t="str">
            <v>-</v>
          </cell>
          <cell r="Z36">
            <v>6</v>
          </cell>
        </row>
        <row r="37">
          <cell r="C37" t="str">
            <v>ae</v>
          </cell>
          <cell r="D37" t="str">
            <v>ae</v>
          </cell>
          <cell r="E37" t="str">
            <v>：</v>
          </cell>
          <cell r="G37" t="str">
            <v>～</v>
          </cell>
          <cell r="I37" t="str">
            <v>（</v>
          </cell>
          <cell r="K37" t="str">
            <v>）</v>
          </cell>
          <cell r="L37">
            <v>7</v>
          </cell>
          <cell r="O37" t="str">
            <v>～</v>
          </cell>
          <cell r="S37" t="str">
            <v>～</v>
          </cell>
          <cell r="U37" t="str">
            <v>（</v>
          </cell>
          <cell r="W37" t="str">
            <v>）</v>
          </cell>
          <cell r="X37" t="str">
            <v>-</v>
          </cell>
          <cell r="Z37">
            <v>7</v>
          </cell>
        </row>
        <row r="38">
          <cell r="C38" t="str">
            <v>af</v>
          </cell>
          <cell r="D38" t="str">
            <v>af</v>
          </cell>
          <cell r="E38" t="str">
            <v>：</v>
          </cell>
          <cell r="G38" t="str">
            <v>～</v>
          </cell>
          <cell r="I38" t="str">
            <v>（</v>
          </cell>
          <cell r="K38" t="str">
            <v>）</v>
          </cell>
          <cell r="L38">
            <v>8</v>
          </cell>
          <cell r="O38" t="str">
            <v>～</v>
          </cell>
          <cell r="S38" t="str">
            <v>～</v>
          </cell>
          <cell r="U38" t="str">
            <v>（</v>
          </cell>
          <cell r="W38" t="str">
            <v>）</v>
          </cell>
          <cell r="X38" t="str">
            <v>-</v>
          </cell>
          <cell r="Z38">
            <v>8</v>
          </cell>
        </row>
        <row r="39">
          <cell r="C39" t="str">
            <v>ag</v>
          </cell>
          <cell r="E39" t="str">
            <v>：</v>
          </cell>
          <cell r="G39" t="str">
            <v>～</v>
          </cell>
          <cell r="I39" t="str">
            <v>（</v>
          </cell>
          <cell r="J39">
            <v>0</v>
          </cell>
          <cell r="K39" t="str">
            <v>）</v>
          </cell>
          <cell r="L39" t="str">
            <v/>
          </cell>
          <cell r="N39">
            <v>0.29166666666666669</v>
          </cell>
          <cell r="O39" t="str">
            <v>～</v>
          </cell>
          <cell r="P39">
            <v>0.83333333333333337</v>
          </cell>
          <cell r="R39" t="str">
            <v/>
          </cell>
          <cell r="S39" t="str">
            <v>～</v>
          </cell>
          <cell r="T39" t="str">
            <v/>
          </cell>
          <cell r="U39" t="str">
            <v>（</v>
          </cell>
          <cell r="V39">
            <v>0</v>
          </cell>
          <cell r="W39" t="str">
            <v>）</v>
          </cell>
          <cell r="X39" t="str">
            <v/>
          </cell>
          <cell r="Z39" t="str">
            <v/>
          </cell>
        </row>
        <row r="40">
          <cell r="C40" t="str">
            <v>-</v>
          </cell>
          <cell r="E40" t="str">
            <v>：</v>
          </cell>
          <cell r="G40" t="str">
            <v>～</v>
          </cell>
          <cell r="I40" t="str">
            <v>（</v>
          </cell>
          <cell r="J40">
            <v>0</v>
          </cell>
          <cell r="K40" t="str">
            <v>）</v>
          </cell>
          <cell r="L40" t="str">
            <v/>
          </cell>
          <cell r="N40">
            <v>0.29166666666666669</v>
          </cell>
          <cell r="O40" t="str">
            <v>～</v>
          </cell>
          <cell r="P40">
            <v>0.83333333333333337</v>
          </cell>
          <cell r="R40" t="str">
            <v/>
          </cell>
          <cell r="S40" t="str">
            <v>～</v>
          </cell>
          <cell r="T40" t="str">
            <v/>
          </cell>
          <cell r="U40" t="str">
            <v>（</v>
          </cell>
          <cell r="V40">
            <v>0</v>
          </cell>
          <cell r="W40" t="str">
            <v>）</v>
          </cell>
          <cell r="X40" t="str">
            <v/>
          </cell>
          <cell r="Z40" t="str">
            <v/>
          </cell>
        </row>
        <row r="41">
          <cell r="C41" t="str">
            <v>-</v>
          </cell>
          <cell r="D41" t="str">
            <v>ag</v>
          </cell>
          <cell r="E41" t="str">
            <v>：</v>
          </cell>
          <cell r="F41" t="str">
            <v>-</v>
          </cell>
          <cell r="G41" t="str">
            <v>～</v>
          </cell>
          <cell r="H41" t="str">
            <v>-</v>
          </cell>
          <cell r="I41" t="str">
            <v>（</v>
          </cell>
          <cell r="J41" t="str">
            <v>-</v>
          </cell>
          <cell r="K41" t="str">
            <v>）</v>
          </cell>
          <cell r="L41" t="str">
            <v/>
          </cell>
          <cell r="N41" t="str">
            <v>-</v>
          </cell>
          <cell r="O41" t="str">
            <v>～</v>
          </cell>
          <cell r="P41" t="str">
            <v>-</v>
          </cell>
          <cell r="R41" t="str">
            <v/>
          </cell>
          <cell r="S41" t="str">
            <v>～</v>
          </cell>
          <cell r="T41" t="str">
            <v>-</v>
          </cell>
          <cell r="U41" t="str">
            <v>（</v>
          </cell>
          <cell r="V41" t="str">
            <v>-</v>
          </cell>
          <cell r="W41" t="str">
            <v>）</v>
          </cell>
          <cell r="X41" t="str">
            <v/>
          </cell>
          <cell r="Z41" t="str">
            <v/>
          </cell>
        </row>
        <row r="42">
          <cell r="C42" t="str">
            <v>ah</v>
          </cell>
          <cell r="E42" t="str">
            <v>：</v>
          </cell>
          <cell r="G42" t="str">
            <v>～</v>
          </cell>
          <cell r="I42" t="str">
            <v>（</v>
          </cell>
          <cell r="J42">
            <v>0</v>
          </cell>
          <cell r="K42" t="str">
            <v>）</v>
          </cell>
          <cell r="L42" t="str">
            <v/>
          </cell>
          <cell r="N42">
            <v>0.29166666666666669</v>
          </cell>
          <cell r="O42" t="str">
            <v>～</v>
          </cell>
          <cell r="P42">
            <v>0.83333333333333337</v>
          </cell>
          <cell r="R42" t="str">
            <v/>
          </cell>
          <cell r="S42" t="str">
            <v>～</v>
          </cell>
          <cell r="T42" t="str">
            <v/>
          </cell>
          <cell r="U42" t="str">
            <v>（</v>
          </cell>
          <cell r="V42">
            <v>0</v>
          </cell>
          <cell r="W42" t="str">
            <v>）</v>
          </cell>
          <cell r="X42" t="str">
            <v/>
          </cell>
          <cell r="Z42" t="str">
            <v/>
          </cell>
        </row>
        <row r="43">
          <cell r="C43" t="str">
            <v>-</v>
          </cell>
          <cell r="E43" t="str">
            <v>：</v>
          </cell>
          <cell r="G43" t="str">
            <v>～</v>
          </cell>
          <cell r="I43" t="str">
            <v>（</v>
          </cell>
          <cell r="J43">
            <v>0</v>
          </cell>
          <cell r="K43" t="str">
            <v>）</v>
          </cell>
          <cell r="L43" t="str">
            <v/>
          </cell>
          <cell r="N43">
            <v>0.29166666666666669</v>
          </cell>
          <cell r="O43" t="str">
            <v>～</v>
          </cell>
          <cell r="P43">
            <v>0.83333333333333337</v>
          </cell>
          <cell r="R43" t="str">
            <v/>
          </cell>
          <cell r="S43" t="str">
            <v>～</v>
          </cell>
          <cell r="T43" t="str">
            <v/>
          </cell>
          <cell r="U43" t="str">
            <v>（</v>
          </cell>
          <cell r="V43">
            <v>0</v>
          </cell>
          <cell r="W43" t="str">
            <v>）</v>
          </cell>
          <cell r="X43" t="str">
            <v/>
          </cell>
          <cell r="Z43" t="str">
            <v/>
          </cell>
        </row>
        <row r="44">
          <cell r="C44" t="str">
            <v>-</v>
          </cell>
          <cell r="D44" t="str">
            <v>ah</v>
          </cell>
          <cell r="E44" t="str">
            <v>：</v>
          </cell>
          <cell r="F44" t="str">
            <v>-</v>
          </cell>
          <cell r="G44" t="str">
            <v>～</v>
          </cell>
          <cell r="H44" t="str">
            <v>-</v>
          </cell>
          <cell r="I44" t="str">
            <v>（</v>
          </cell>
          <cell r="J44" t="str">
            <v>-</v>
          </cell>
          <cell r="K44" t="str">
            <v>）</v>
          </cell>
          <cell r="L44" t="str">
            <v/>
          </cell>
          <cell r="N44" t="str">
            <v>-</v>
          </cell>
          <cell r="O44" t="str">
            <v>～</v>
          </cell>
          <cell r="P44" t="str">
            <v>-</v>
          </cell>
          <cell r="R44" t="str">
            <v/>
          </cell>
          <cell r="S44" t="str">
            <v>～</v>
          </cell>
          <cell r="T44" t="str">
            <v>-</v>
          </cell>
          <cell r="U44" t="str">
            <v>（</v>
          </cell>
          <cell r="V44" t="str">
            <v>-</v>
          </cell>
          <cell r="W44" t="str">
            <v>）</v>
          </cell>
          <cell r="X44" t="str">
            <v/>
          </cell>
          <cell r="Z44" t="str">
            <v/>
          </cell>
        </row>
        <row r="45">
          <cell r="C45" t="str">
            <v>ai</v>
          </cell>
          <cell r="E45" t="str">
            <v>：</v>
          </cell>
          <cell r="G45" t="str">
            <v>～</v>
          </cell>
          <cell r="I45" t="str">
            <v>（</v>
          </cell>
          <cell r="J45">
            <v>0</v>
          </cell>
          <cell r="K45" t="str">
            <v>）</v>
          </cell>
          <cell r="L45" t="str">
            <v/>
          </cell>
          <cell r="N45">
            <v>0.29166666666666669</v>
          </cell>
          <cell r="O45" t="str">
            <v>～</v>
          </cell>
          <cell r="P45">
            <v>0.83333333333333337</v>
          </cell>
          <cell r="R45" t="str">
            <v/>
          </cell>
          <cell r="S45" t="str">
            <v>～</v>
          </cell>
          <cell r="T45" t="str">
            <v/>
          </cell>
          <cell r="U45" t="str">
            <v>（</v>
          </cell>
          <cell r="V45">
            <v>0</v>
          </cell>
          <cell r="W45" t="str">
            <v>）</v>
          </cell>
          <cell r="X45" t="str">
            <v/>
          </cell>
          <cell r="Z45" t="str">
            <v/>
          </cell>
        </row>
        <row r="46">
          <cell r="C46" t="str">
            <v>-</v>
          </cell>
          <cell r="E46" t="str">
            <v>：</v>
          </cell>
          <cell r="G46" t="str">
            <v>～</v>
          </cell>
          <cell r="I46" t="str">
            <v>（</v>
          </cell>
          <cell r="J46">
            <v>0</v>
          </cell>
          <cell r="K46" t="str">
            <v>）</v>
          </cell>
          <cell r="L46" t="str">
            <v/>
          </cell>
          <cell r="N46">
            <v>0.29166666666666669</v>
          </cell>
          <cell r="O46" t="str">
            <v>～</v>
          </cell>
          <cell r="P46">
            <v>0.83333333333333337</v>
          </cell>
          <cell r="R46" t="str">
            <v/>
          </cell>
          <cell r="S46" t="str">
            <v>～</v>
          </cell>
          <cell r="T46" t="str">
            <v/>
          </cell>
          <cell r="U46" t="str">
            <v>（</v>
          </cell>
          <cell r="V46">
            <v>0</v>
          </cell>
          <cell r="W46" t="str">
            <v>）</v>
          </cell>
          <cell r="X46" t="str">
            <v/>
          </cell>
          <cell r="Z46" t="str">
            <v/>
          </cell>
        </row>
        <row r="47">
          <cell r="C47" t="str">
            <v>-</v>
          </cell>
          <cell r="D47" t="str">
            <v>ai</v>
          </cell>
          <cell r="E47" t="str">
            <v>：</v>
          </cell>
          <cell r="F47" t="str">
            <v>-</v>
          </cell>
          <cell r="G47" t="str">
            <v>～</v>
          </cell>
          <cell r="H47" t="str">
            <v>-</v>
          </cell>
          <cell r="I47" t="str">
            <v>（</v>
          </cell>
          <cell r="J47" t="str">
            <v>-</v>
          </cell>
          <cell r="K47" t="str">
            <v>）</v>
          </cell>
          <cell r="L47" t="str">
            <v/>
          </cell>
          <cell r="N47" t="str">
            <v>-</v>
          </cell>
          <cell r="O47" t="str">
            <v>～</v>
          </cell>
          <cell r="P47" t="str">
            <v>-</v>
          </cell>
          <cell r="R47" t="str">
            <v/>
          </cell>
          <cell r="S47" t="str">
            <v>～</v>
          </cell>
          <cell r="T47" t="str">
            <v>-</v>
          </cell>
          <cell r="U47" t="str">
            <v>（</v>
          </cell>
          <cell r="V47" t="str">
            <v>-</v>
          </cell>
          <cell r="W47" t="str">
            <v>）</v>
          </cell>
          <cell r="X47" t="str">
            <v/>
          </cell>
          <cell r="Z47" t="str">
            <v/>
          </cell>
        </row>
      </sheetData>
      <sheetData sheetId="5" refreshError="1"/>
      <sheetData sheetId="6">
        <row r="14">
          <cell r="C14" t="str">
            <v>管理者</v>
          </cell>
          <cell r="D14" t="str">
            <v>介護従業者</v>
          </cell>
          <cell r="E14" t="str">
            <v>計画作成担当者</v>
          </cell>
          <cell r="F14" t="str">
            <v>ー</v>
          </cell>
          <cell r="G14" t="str">
            <v>ー</v>
          </cell>
          <cell r="H14" t="str">
            <v>ー</v>
          </cell>
          <cell r="I14" t="str">
            <v>ー</v>
          </cell>
          <cell r="J14" t="str">
            <v>ー</v>
          </cell>
          <cell r="K14" t="str">
            <v>ー</v>
          </cell>
          <cell r="L14" t="str">
            <v>ー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【記載例】地密通所"/>
      <sheetName val="【記載例】シフト記号表（勤務時間帯）"/>
      <sheetName val="地密通所（1枚版）"/>
      <sheetName val="地密通所（100名）"/>
      <sheetName val="シフト記号表（勤務時間帯）"/>
      <sheetName val="記入方法"/>
      <sheetName val="プルダウン・リスト"/>
    </sheetNames>
    <sheetDataSet>
      <sheetData sheetId="0" refreshError="1"/>
      <sheetData sheetId="1">
        <row r="6">
          <cell r="C6" t="str">
            <v>a</v>
          </cell>
        </row>
        <row r="7">
          <cell r="C7" t="str">
            <v>b</v>
          </cell>
        </row>
        <row r="8">
          <cell r="C8" t="str">
            <v>c</v>
          </cell>
        </row>
        <row r="9">
          <cell r="C9" t="str">
            <v>d</v>
          </cell>
        </row>
        <row r="10">
          <cell r="C10" t="str">
            <v>e</v>
          </cell>
        </row>
        <row r="11">
          <cell r="C11" t="str">
            <v>f</v>
          </cell>
        </row>
        <row r="12">
          <cell r="C12" t="str">
            <v>g</v>
          </cell>
        </row>
        <row r="13">
          <cell r="C13" t="str">
            <v>h</v>
          </cell>
        </row>
        <row r="14">
          <cell r="C14" t="str">
            <v>i</v>
          </cell>
        </row>
        <row r="15">
          <cell r="C15" t="str">
            <v>j</v>
          </cell>
        </row>
        <row r="16">
          <cell r="C16" t="str">
            <v>k</v>
          </cell>
        </row>
        <row r="17">
          <cell r="C17" t="str">
            <v>l</v>
          </cell>
        </row>
        <row r="18">
          <cell r="C18" t="str">
            <v>m</v>
          </cell>
        </row>
        <row r="19">
          <cell r="C19" t="str">
            <v>n</v>
          </cell>
        </row>
        <row r="20">
          <cell r="C20" t="str">
            <v>o</v>
          </cell>
        </row>
        <row r="21">
          <cell r="C21" t="str">
            <v>p</v>
          </cell>
        </row>
        <row r="22">
          <cell r="C22" t="str">
            <v>q</v>
          </cell>
        </row>
        <row r="23">
          <cell r="C23" t="str">
            <v>r</v>
          </cell>
        </row>
        <row r="24">
          <cell r="C24" t="str">
            <v>s</v>
          </cell>
        </row>
        <row r="25">
          <cell r="C25" t="str">
            <v>t</v>
          </cell>
        </row>
        <row r="26">
          <cell r="C26" t="str">
            <v>u</v>
          </cell>
        </row>
        <row r="27">
          <cell r="C27" t="str">
            <v>v</v>
          </cell>
        </row>
        <row r="28">
          <cell r="C28" t="str">
            <v>w</v>
          </cell>
        </row>
        <row r="29">
          <cell r="C29" t="str">
            <v>x</v>
          </cell>
        </row>
        <row r="30">
          <cell r="C30" t="str">
            <v>y</v>
          </cell>
        </row>
        <row r="31">
          <cell r="C31" t="str">
            <v>z</v>
          </cell>
        </row>
        <row r="32">
          <cell r="C32" t="str">
            <v>休</v>
          </cell>
        </row>
        <row r="33">
          <cell r="C33" t="str">
            <v>-</v>
          </cell>
        </row>
        <row r="34">
          <cell r="C34" t="str">
            <v>-</v>
          </cell>
        </row>
        <row r="35">
          <cell r="C35" t="str">
            <v>-</v>
          </cell>
        </row>
      </sheetData>
      <sheetData sheetId="2"/>
      <sheetData sheetId="3" refreshError="1"/>
      <sheetData sheetId="4">
        <row r="6">
          <cell r="C6" t="str">
            <v>a</v>
          </cell>
          <cell r="D6" t="str">
            <v>：</v>
          </cell>
          <cell r="E6">
            <v>0.375</v>
          </cell>
          <cell r="F6" t="str">
            <v>～</v>
          </cell>
          <cell r="G6">
            <v>0.75</v>
          </cell>
          <cell r="H6" t="str">
            <v>（</v>
          </cell>
          <cell r="I6">
            <v>4.1666666666666664E-2</v>
          </cell>
          <cell r="J6" t="str">
            <v>)</v>
          </cell>
          <cell r="K6">
            <v>8</v>
          </cell>
          <cell r="M6">
            <v>0.39583333333333331</v>
          </cell>
          <cell r="N6" t="str">
            <v>～</v>
          </cell>
          <cell r="O6">
            <v>0.6875</v>
          </cell>
          <cell r="Q6">
            <v>0.39583333333333331</v>
          </cell>
          <cell r="R6" t="str">
            <v>～</v>
          </cell>
          <cell r="S6">
            <v>0.6875</v>
          </cell>
          <cell r="U6">
            <v>7</v>
          </cell>
        </row>
        <row r="7">
          <cell r="C7" t="str">
            <v>b</v>
          </cell>
          <cell r="D7" t="str">
            <v>：</v>
          </cell>
          <cell r="F7" t="str">
            <v>～</v>
          </cell>
          <cell r="H7" t="str">
            <v>（</v>
          </cell>
          <cell r="I7">
            <v>0</v>
          </cell>
          <cell r="J7" t="str">
            <v>)</v>
          </cell>
          <cell r="K7">
            <v>0</v>
          </cell>
          <cell r="N7" t="str">
            <v>～</v>
          </cell>
          <cell r="Q7">
            <v>0</v>
          </cell>
          <cell r="R7" t="str">
            <v>～</v>
          </cell>
          <cell r="S7">
            <v>0</v>
          </cell>
          <cell r="U7">
            <v>0</v>
          </cell>
        </row>
        <row r="8">
          <cell r="C8" t="str">
            <v>c</v>
          </cell>
          <cell r="D8" t="str">
            <v>：</v>
          </cell>
          <cell r="F8" t="str">
            <v>～</v>
          </cell>
          <cell r="H8" t="str">
            <v>（</v>
          </cell>
          <cell r="I8">
            <v>0</v>
          </cell>
          <cell r="J8" t="str">
            <v>)</v>
          </cell>
          <cell r="K8">
            <v>0</v>
          </cell>
          <cell r="N8" t="str">
            <v>～</v>
          </cell>
          <cell r="Q8">
            <v>0</v>
          </cell>
          <cell r="R8" t="str">
            <v>～</v>
          </cell>
          <cell r="S8">
            <v>0</v>
          </cell>
          <cell r="U8">
            <v>0</v>
          </cell>
        </row>
        <row r="9">
          <cell r="C9" t="str">
            <v>d</v>
          </cell>
          <cell r="D9" t="str">
            <v>：</v>
          </cell>
          <cell r="F9" t="str">
            <v>～</v>
          </cell>
          <cell r="H9" t="str">
            <v>（</v>
          </cell>
          <cell r="I9">
            <v>0</v>
          </cell>
          <cell r="J9" t="str">
            <v>)</v>
          </cell>
          <cell r="K9">
            <v>0</v>
          </cell>
          <cell r="N9" t="str">
            <v>～</v>
          </cell>
          <cell r="Q9">
            <v>0</v>
          </cell>
          <cell r="R9" t="str">
            <v>～</v>
          </cell>
          <cell r="S9">
            <v>0</v>
          </cell>
          <cell r="U9">
            <v>0</v>
          </cell>
        </row>
        <row r="10">
          <cell r="C10" t="str">
            <v>e</v>
          </cell>
          <cell r="D10" t="str">
            <v>：</v>
          </cell>
          <cell r="F10" t="str">
            <v>～</v>
          </cell>
          <cell r="H10" t="str">
            <v>（</v>
          </cell>
          <cell r="I10">
            <v>0</v>
          </cell>
          <cell r="J10" t="str">
            <v>)</v>
          </cell>
          <cell r="K10">
            <v>0</v>
          </cell>
          <cell r="N10" t="str">
            <v>～</v>
          </cell>
          <cell r="Q10">
            <v>0</v>
          </cell>
          <cell r="R10" t="str">
            <v>～</v>
          </cell>
          <cell r="S10">
            <v>0</v>
          </cell>
          <cell r="U10">
            <v>0</v>
          </cell>
        </row>
        <row r="11">
          <cell r="C11" t="str">
            <v>f</v>
          </cell>
          <cell r="D11" t="str">
            <v>：</v>
          </cell>
          <cell r="F11" t="str">
            <v>～</v>
          </cell>
          <cell r="H11" t="str">
            <v>（</v>
          </cell>
          <cell r="I11">
            <v>0</v>
          </cell>
          <cell r="J11" t="str">
            <v>)</v>
          </cell>
          <cell r="K11">
            <v>0</v>
          </cell>
          <cell r="N11" t="str">
            <v>～</v>
          </cell>
          <cell r="Q11">
            <v>0</v>
          </cell>
          <cell r="R11" t="str">
            <v>～</v>
          </cell>
          <cell r="S11">
            <v>0</v>
          </cell>
          <cell r="U11">
            <v>0</v>
          </cell>
        </row>
        <row r="12">
          <cell r="C12" t="str">
            <v>g</v>
          </cell>
          <cell r="D12" t="str">
            <v>：</v>
          </cell>
          <cell r="F12" t="str">
            <v>～</v>
          </cell>
          <cell r="H12" t="str">
            <v>（</v>
          </cell>
          <cell r="I12">
            <v>0</v>
          </cell>
          <cell r="J12" t="str">
            <v>)</v>
          </cell>
          <cell r="K12">
            <v>0</v>
          </cell>
          <cell r="N12" t="str">
            <v>～</v>
          </cell>
          <cell r="Q12">
            <v>0</v>
          </cell>
          <cell r="R12" t="str">
            <v>～</v>
          </cell>
          <cell r="S12">
            <v>0</v>
          </cell>
          <cell r="U12">
            <v>0</v>
          </cell>
        </row>
        <row r="13">
          <cell r="C13" t="str">
            <v>h</v>
          </cell>
          <cell r="D13" t="str">
            <v>：</v>
          </cell>
          <cell r="F13" t="str">
            <v>～</v>
          </cell>
          <cell r="H13" t="str">
            <v>（</v>
          </cell>
          <cell r="I13">
            <v>0</v>
          </cell>
          <cell r="J13" t="str">
            <v>)</v>
          </cell>
          <cell r="K13">
            <v>0</v>
          </cell>
          <cell r="N13" t="str">
            <v>～</v>
          </cell>
          <cell r="Q13">
            <v>0</v>
          </cell>
          <cell r="R13" t="str">
            <v>～</v>
          </cell>
          <cell r="S13">
            <v>0</v>
          </cell>
          <cell r="U13">
            <v>0</v>
          </cell>
        </row>
        <row r="14">
          <cell r="C14" t="str">
            <v>i</v>
          </cell>
          <cell r="D14" t="str">
            <v>：</v>
          </cell>
          <cell r="F14" t="str">
            <v>～</v>
          </cell>
          <cell r="H14" t="str">
            <v>（</v>
          </cell>
          <cell r="I14">
            <v>0</v>
          </cell>
          <cell r="J14" t="str">
            <v>)</v>
          </cell>
          <cell r="K14">
            <v>0</v>
          </cell>
          <cell r="N14" t="str">
            <v>～</v>
          </cell>
          <cell r="Q14">
            <v>0</v>
          </cell>
          <cell r="R14" t="str">
            <v>～</v>
          </cell>
          <cell r="S14">
            <v>0</v>
          </cell>
          <cell r="U14">
            <v>0</v>
          </cell>
        </row>
        <row r="15">
          <cell r="C15" t="str">
            <v>j</v>
          </cell>
          <cell r="D15" t="str">
            <v>：</v>
          </cell>
          <cell r="F15" t="str">
            <v>～</v>
          </cell>
          <cell r="H15" t="str">
            <v>（</v>
          </cell>
          <cell r="I15">
            <v>0</v>
          </cell>
          <cell r="J15" t="str">
            <v>)</v>
          </cell>
          <cell r="K15">
            <v>0</v>
          </cell>
          <cell r="N15" t="str">
            <v>～</v>
          </cell>
          <cell r="Q15">
            <v>0</v>
          </cell>
          <cell r="R15" t="str">
            <v>～</v>
          </cell>
          <cell r="S15">
            <v>0</v>
          </cell>
          <cell r="U15">
            <v>0</v>
          </cell>
        </row>
        <row r="16">
          <cell r="C16" t="str">
            <v>k</v>
          </cell>
          <cell r="D16" t="str">
            <v>：</v>
          </cell>
          <cell r="F16" t="str">
            <v>～</v>
          </cell>
          <cell r="H16" t="str">
            <v>（</v>
          </cell>
          <cell r="I16">
            <v>0</v>
          </cell>
          <cell r="J16" t="str">
            <v>)</v>
          </cell>
          <cell r="K16">
            <v>0</v>
          </cell>
          <cell r="N16" t="str">
            <v>～</v>
          </cell>
          <cell r="Q16">
            <v>0</v>
          </cell>
          <cell r="R16" t="str">
            <v>～</v>
          </cell>
          <cell r="S16">
            <v>0</v>
          </cell>
          <cell r="U16">
            <v>0</v>
          </cell>
        </row>
        <row r="17">
          <cell r="C17" t="str">
            <v>l</v>
          </cell>
          <cell r="D17" t="str">
            <v>：</v>
          </cell>
          <cell r="F17" t="str">
            <v>～</v>
          </cell>
          <cell r="H17" t="str">
            <v>（</v>
          </cell>
          <cell r="I17">
            <v>0</v>
          </cell>
          <cell r="J17" t="str">
            <v>)</v>
          </cell>
          <cell r="K17">
            <v>0</v>
          </cell>
          <cell r="N17" t="str">
            <v>～</v>
          </cell>
          <cell r="Q17">
            <v>0</v>
          </cell>
          <cell r="R17" t="str">
            <v>～</v>
          </cell>
          <cell r="S17">
            <v>0</v>
          </cell>
          <cell r="U17">
            <v>0</v>
          </cell>
        </row>
        <row r="18">
          <cell r="C18" t="str">
            <v>m</v>
          </cell>
          <cell r="D18" t="str">
            <v>：</v>
          </cell>
          <cell r="F18" t="str">
            <v>～</v>
          </cell>
          <cell r="H18" t="str">
            <v>（</v>
          </cell>
          <cell r="I18">
            <v>0</v>
          </cell>
          <cell r="J18" t="str">
            <v>)</v>
          </cell>
          <cell r="K18">
            <v>0</v>
          </cell>
          <cell r="N18" t="str">
            <v>～</v>
          </cell>
          <cell r="Q18">
            <v>0</v>
          </cell>
          <cell r="R18" t="str">
            <v>～</v>
          </cell>
          <cell r="S18">
            <v>0</v>
          </cell>
          <cell r="U18">
            <v>0</v>
          </cell>
        </row>
        <row r="19">
          <cell r="C19" t="str">
            <v>n</v>
          </cell>
          <cell r="D19" t="str">
            <v>：</v>
          </cell>
          <cell r="F19" t="str">
            <v>～</v>
          </cell>
          <cell r="H19" t="str">
            <v>（</v>
          </cell>
          <cell r="I19">
            <v>0</v>
          </cell>
          <cell r="J19" t="str">
            <v>)</v>
          </cell>
          <cell r="K19">
            <v>0</v>
          </cell>
          <cell r="N19" t="str">
            <v>～</v>
          </cell>
          <cell r="Q19">
            <v>0</v>
          </cell>
          <cell r="R19" t="str">
            <v>～</v>
          </cell>
          <cell r="S19">
            <v>0</v>
          </cell>
          <cell r="U19">
            <v>0</v>
          </cell>
        </row>
        <row r="20">
          <cell r="C20" t="str">
            <v>o</v>
          </cell>
          <cell r="D20" t="str">
            <v>：</v>
          </cell>
          <cell r="F20" t="str">
            <v>～</v>
          </cell>
          <cell r="H20" t="str">
            <v>（</v>
          </cell>
          <cell r="I20">
            <v>0</v>
          </cell>
          <cell r="J20" t="str">
            <v>)</v>
          </cell>
          <cell r="K20">
            <v>0</v>
          </cell>
          <cell r="N20" t="str">
            <v>～</v>
          </cell>
          <cell r="Q20">
            <v>0</v>
          </cell>
          <cell r="R20" t="str">
            <v>～</v>
          </cell>
          <cell r="S20">
            <v>0</v>
          </cell>
          <cell r="U20">
            <v>0</v>
          </cell>
        </row>
        <row r="21">
          <cell r="C21" t="str">
            <v>p</v>
          </cell>
          <cell r="D21" t="str">
            <v>：</v>
          </cell>
          <cell r="F21" t="str">
            <v>～</v>
          </cell>
          <cell r="H21" t="str">
            <v>（</v>
          </cell>
          <cell r="I21">
            <v>0</v>
          </cell>
          <cell r="J21" t="str">
            <v>)</v>
          </cell>
          <cell r="K21">
            <v>0</v>
          </cell>
          <cell r="N21" t="str">
            <v>～</v>
          </cell>
          <cell r="Q21">
            <v>0</v>
          </cell>
          <cell r="R21" t="str">
            <v>～</v>
          </cell>
          <cell r="S21">
            <v>0</v>
          </cell>
          <cell r="U21">
            <v>0</v>
          </cell>
        </row>
        <row r="22">
          <cell r="C22" t="str">
            <v>q</v>
          </cell>
          <cell r="D22" t="str">
            <v>：</v>
          </cell>
          <cell r="F22" t="str">
            <v>～</v>
          </cell>
          <cell r="H22" t="str">
            <v>（</v>
          </cell>
          <cell r="I22">
            <v>0</v>
          </cell>
          <cell r="J22" t="str">
            <v>)</v>
          </cell>
          <cell r="K22">
            <v>0</v>
          </cell>
          <cell r="N22" t="str">
            <v>～</v>
          </cell>
          <cell r="Q22">
            <v>0</v>
          </cell>
          <cell r="R22" t="str">
            <v>～</v>
          </cell>
          <cell r="S22">
            <v>0</v>
          </cell>
          <cell r="U22">
            <v>0</v>
          </cell>
        </row>
        <row r="23">
          <cell r="C23" t="str">
            <v>r</v>
          </cell>
          <cell r="D23" t="str">
            <v>：</v>
          </cell>
          <cell r="F23" t="str">
            <v>～</v>
          </cell>
          <cell r="H23" t="str">
            <v>（</v>
          </cell>
          <cell r="I23">
            <v>0</v>
          </cell>
          <cell r="J23" t="str">
            <v>)</v>
          </cell>
          <cell r="K23">
            <v>0</v>
          </cell>
          <cell r="N23" t="str">
            <v>～</v>
          </cell>
          <cell r="Q23">
            <v>0</v>
          </cell>
          <cell r="R23" t="str">
            <v>～</v>
          </cell>
          <cell r="S23">
            <v>0</v>
          </cell>
          <cell r="U23">
            <v>0</v>
          </cell>
        </row>
        <row r="24">
          <cell r="C24" t="str">
            <v>s</v>
          </cell>
          <cell r="D24" t="str">
            <v>：</v>
          </cell>
          <cell r="F24" t="str">
            <v>～</v>
          </cell>
          <cell r="H24" t="str">
            <v>（</v>
          </cell>
          <cell r="I24">
            <v>0</v>
          </cell>
          <cell r="J24" t="str">
            <v>)</v>
          </cell>
          <cell r="K24">
            <v>0</v>
          </cell>
          <cell r="N24" t="str">
            <v>～</v>
          </cell>
          <cell r="Q24">
            <v>0</v>
          </cell>
          <cell r="R24" t="str">
            <v>～</v>
          </cell>
          <cell r="S24">
            <v>0</v>
          </cell>
          <cell r="U24">
            <v>0</v>
          </cell>
        </row>
        <row r="25">
          <cell r="C25" t="str">
            <v>t</v>
          </cell>
          <cell r="D25" t="str">
            <v>：</v>
          </cell>
          <cell r="F25" t="str">
            <v>～</v>
          </cell>
          <cell r="H25" t="str">
            <v>（</v>
          </cell>
          <cell r="I25">
            <v>0</v>
          </cell>
          <cell r="J25" t="str">
            <v>)</v>
          </cell>
          <cell r="K25">
            <v>0</v>
          </cell>
          <cell r="N25" t="str">
            <v>～</v>
          </cell>
          <cell r="Q25">
            <v>0</v>
          </cell>
          <cell r="R25" t="str">
            <v>～</v>
          </cell>
          <cell r="S25">
            <v>0</v>
          </cell>
          <cell r="U25">
            <v>0</v>
          </cell>
        </row>
        <row r="26">
          <cell r="C26" t="str">
            <v>u</v>
          </cell>
          <cell r="D26" t="str">
            <v>：</v>
          </cell>
          <cell r="F26" t="str">
            <v>～</v>
          </cell>
          <cell r="H26" t="str">
            <v>（</v>
          </cell>
          <cell r="J26" t="str">
            <v>)</v>
          </cell>
          <cell r="K26">
            <v>1</v>
          </cell>
          <cell r="N26" t="str">
            <v>～</v>
          </cell>
          <cell r="R26" t="str">
            <v>～</v>
          </cell>
          <cell r="U26">
            <v>1</v>
          </cell>
        </row>
        <row r="27">
          <cell r="C27" t="str">
            <v>v</v>
          </cell>
          <cell r="D27" t="str">
            <v>：</v>
          </cell>
          <cell r="F27" t="str">
            <v>～</v>
          </cell>
          <cell r="H27" t="str">
            <v>（</v>
          </cell>
          <cell r="J27" t="str">
            <v>)</v>
          </cell>
          <cell r="K27">
            <v>2</v>
          </cell>
          <cell r="N27" t="str">
            <v>～</v>
          </cell>
          <cell r="R27" t="str">
            <v>～</v>
          </cell>
          <cell r="U27">
            <v>2</v>
          </cell>
        </row>
        <row r="28">
          <cell r="C28" t="str">
            <v>w</v>
          </cell>
          <cell r="D28" t="str">
            <v>：</v>
          </cell>
          <cell r="F28" t="str">
            <v>～</v>
          </cell>
          <cell r="H28" t="str">
            <v>（</v>
          </cell>
          <cell r="J28" t="str">
            <v>)</v>
          </cell>
          <cell r="K28">
            <v>3</v>
          </cell>
          <cell r="N28" t="str">
            <v>～</v>
          </cell>
          <cell r="R28" t="str">
            <v>～</v>
          </cell>
          <cell r="U28">
            <v>3</v>
          </cell>
        </row>
        <row r="29">
          <cell r="C29" t="str">
            <v>x</v>
          </cell>
          <cell r="D29" t="str">
            <v>：</v>
          </cell>
          <cell r="F29" t="str">
            <v>～</v>
          </cell>
          <cell r="H29" t="str">
            <v>（</v>
          </cell>
          <cell r="J29" t="str">
            <v>)</v>
          </cell>
          <cell r="K29">
            <v>4</v>
          </cell>
          <cell r="N29" t="str">
            <v>～</v>
          </cell>
          <cell r="R29" t="str">
            <v>～</v>
          </cell>
          <cell r="U29">
            <v>4</v>
          </cell>
        </row>
        <row r="30">
          <cell r="C30" t="str">
            <v>y</v>
          </cell>
          <cell r="D30" t="str">
            <v>：</v>
          </cell>
          <cell r="F30" t="str">
            <v>～</v>
          </cell>
          <cell r="H30" t="str">
            <v>（</v>
          </cell>
          <cell r="J30" t="str">
            <v>)</v>
          </cell>
          <cell r="K30">
            <v>4</v>
          </cell>
          <cell r="N30" t="str">
            <v>～</v>
          </cell>
          <cell r="R30" t="str">
            <v>～</v>
          </cell>
          <cell r="U30">
            <v>3</v>
          </cell>
        </row>
        <row r="31">
          <cell r="C31" t="str">
            <v>z</v>
          </cell>
          <cell r="D31" t="str">
            <v>：</v>
          </cell>
          <cell r="F31" t="str">
            <v>～</v>
          </cell>
          <cell r="H31" t="str">
            <v>（</v>
          </cell>
          <cell r="J31" t="str">
            <v>)</v>
          </cell>
          <cell r="K31">
            <v>5</v>
          </cell>
          <cell r="N31" t="str">
            <v>～</v>
          </cell>
          <cell r="R31" t="str">
            <v>～</v>
          </cell>
          <cell r="U31">
            <v>5</v>
          </cell>
        </row>
        <row r="32">
          <cell r="C32" t="str">
            <v>休</v>
          </cell>
          <cell r="D32" t="str">
            <v>：</v>
          </cell>
          <cell r="F32" t="str">
            <v>～</v>
          </cell>
          <cell r="H32" t="str">
            <v>（</v>
          </cell>
          <cell r="J32" t="str">
            <v>)</v>
          </cell>
          <cell r="K32">
            <v>0</v>
          </cell>
          <cell r="N32" t="str">
            <v>～</v>
          </cell>
          <cell r="R32" t="str">
            <v>～</v>
          </cell>
          <cell r="U32">
            <v>0</v>
          </cell>
        </row>
        <row r="33">
          <cell r="C33" t="str">
            <v>-</v>
          </cell>
          <cell r="D33" t="str">
            <v>：</v>
          </cell>
          <cell r="F33" t="str">
            <v>～</v>
          </cell>
          <cell r="H33" t="str">
            <v>（</v>
          </cell>
          <cell r="J33" t="str">
            <v>)</v>
          </cell>
          <cell r="N33" t="str">
            <v>～</v>
          </cell>
          <cell r="R33" t="str">
            <v>～</v>
          </cell>
        </row>
        <row r="34">
          <cell r="C34" t="str">
            <v>-</v>
          </cell>
          <cell r="D34" t="str">
            <v>：</v>
          </cell>
          <cell r="F34" t="str">
            <v>～</v>
          </cell>
          <cell r="H34" t="str">
            <v>（</v>
          </cell>
          <cell r="J34" t="str">
            <v>)</v>
          </cell>
          <cell r="N34" t="str">
            <v>～</v>
          </cell>
          <cell r="R34" t="str">
            <v>～</v>
          </cell>
        </row>
        <row r="35">
          <cell r="C35" t="str">
            <v>-</v>
          </cell>
          <cell r="D35" t="str">
            <v>：</v>
          </cell>
          <cell r="F35" t="str">
            <v>～</v>
          </cell>
          <cell r="H35" t="str">
            <v>（</v>
          </cell>
          <cell r="J35" t="str">
            <v>)</v>
          </cell>
          <cell r="N35" t="str">
            <v>～</v>
          </cell>
          <cell r="R35" t="str">
            <v>～</v>
          </cell>
        </row>
      </sheetData>
      <sheetData sheetId="5" refreshError="1"/>
      <sheetData sheetId="6">
        <row r="12">
          <cell r="C12" t="str">
            <v>管理者</v>
          </cell>
          <cell r="D12" t="str">
            <v>生活相談員</v>
          </cell>
          <cell r="E12" t="str">
            <v>看護職員</v>
          </cell>
          <cell r="F12" t="str">
            <v>介護職員</v>
          </cell>
          <cell r="G12" t="str">
            <v>機能訓練指導員</v>
          </cell>
          <cell r="H12" t="str">
            <v>ー</v>
          </cell>
          <cell r="I12" t="str">
            <v>ー</v>
          </cell>
          <cell r="J12" t="str">
            <v>ー</v>
          </cell>
          <cell r="K12" t="str">
            <v>ー</v>
          </cell>
          <cell r="L12" t="str">
            <v>ー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773CB-7398-4B4D-8B26-BCF1F58EDBC0}">
  <sheetPr>
    <pageSetUpPr fitToPage="1"/>
  </sheetPr>
  <dimension ref="B1:BU81"/>
  <sheetViews>
    <sheetView showGridLines="0" tabSelected="1" view="pageBreakPreview" zoomScale="39" zoomScaleNormal="70" zoomScaleSheetLayoutView="39" workbookViewId="0">
      <selection activeCell="AF42" sqref="AF42"/>
    </sheetView>
  </sheetViews>
  <sheetFormatPr defaultColWidth="4.3984375" defaultRowHeight="20.25" customHeight="1" x14ac:dyDescent="0.45"/>
  <cols>
    <col min="1" max="1" width="1.59765625" style="29" customWidth="1"/>
    <col min="2" max="5" width="5.69921875" style="29" customWidth="1"/>
    <col min="6" max="6" width="16.5" style="29" hidden="1" customWidth="1"/>
    <col min="7" max="58" width="5.59765625" style="29" customWidth="1"/>
    <col min="59" max="16384" width="4.3984375" style="29"/>
  </cols>
  <sheetData>
    <row r="1" spans="2:64" s="1" customFormat="1" ht="20.25" customHeight="1" x14ac:dyDescent="0.45">
      <c r="C1" s="2" t="s">
        <v>0</v>
      </c>
      <c r="D1" s="2"/>
      <c r="E1" s="2"/>
      <c r="F1" s="2"/>
      <c r="G1" s="2"/>
      <c r="H1" s="3" t="s">
        <v>1</v>
      </c>
      <c r="J1" s="3"/>
      <c r="L1" s="2"/>
      <c r="M1" s="2"/>
      <c r="N1" s="2"/>
      <c r="O1" s="2"/>
      <c r="P1" s="2"/>
      <c r="Q1" s="2"/>
      <c r="R1" s="2"/>
      <c r="AM1" s="4"/>
      <c r="AN1" s="5"/>
      <c r="AO1" s="5" t="s">
        <v>2</v>
      </c>
      <c r="AP1" s="409" t="s">
        <v>3</v>
      </c>
      <c r="AQ1" s="410"/>
      <c r="AR1" s="410"/>
      <c r="AS1" s="410"/>
      <c r="AT1" s="410"/>
      <c r="AU1" s="410"/>
      <c r="AV1" s="410"/>
      <c r="AW1" s="410"/>
      <c r="AX1" s="410"/>
      <c r="AY1" s="410"/>
      <c r="AZ1" s="410"/>
      <c r="BA1" s="410"/>
      <c r="BB1" s="410"/>
      <c r="BC1" s="410"/>
      <c r="BD1" s="410"/>
      <c r="BE1" s="410"/>
      <c r="BF1" s="5" t="s">
        <v>4</v>
      </c>
    </row>
    <row r="2" spans="2:64" s="1" customFormat="1" ht="20.25" customHeight="1" x14ac:dyDescent="0.45">
      <c r="C2" s="2"/>
      <c r="D2" s="2"/>
      <c r="E2" s="2"/>
      <c r="F2" s="2"/>
      <c r="G2" s="2"/>
      <c r="J2" s="3"/>
      <c r="L2" s="2"/>
      <c r="M2" s="2"/>
      <c r="N2" s="2"/>
      <c r="O2" s="2"/>
      <c r="P2" s="2"/>
      <c r="Q2" s="2"/>
      <c r="R2" s="2"/>
      <c r="Y2" s="5" t="s">
        <v>5</v>
      </c>
      <c r="Z2" s="411">
        <v>7</v>
      </c>
      <c r="AA2" s="411"/>
      <c r="AB2" s="5" t="s">
        <v>6</v>
      </c>
      <c r="AC2" s="412">
        <f>IF(Z2=0,"",YEAR(DATE(2018+Z2,1,1)))</f>
        <v>2025</v>
      </c>
      <c r="AD2" s="412"/>
      <c r="AE2" s="6" t="s">
        <v>7</v>
      </c>
      <c r="AF2" s="6" t="s">
        <v>8</v>
      </c>
      <c r="AG2" s="411">
        <v>4</v>
      </c>
      <c r="AH2" s="411"/>
      <c r="AI2" s="6" t="s">
        <v>9</v>
      </c>
      <c r="AM2" s="4"/>
      <c r="AN2" s="5"/>
      <c r="AO2" s="5" t="s">
        <v>10</v>
      </c>
      <c r="AP2" s="411" t="s">
        <v>11</v>
      </c>
      <c r="AQ2" s="411"/>
      <c r="AR2" s="411"/>
      <c r="AS2" s="411"/>
      <c r="AT2" s="411"/>
      <c r="AU2" s="411"/>
      <c r="AV2" s="411"/>
      <c r="AW2" s="411"/>
      <c r="AX2" s="411"/>
      <c r="AY2" s="411"/>
      <c r="AZ2" s="411"/>
      <c r="BA2" s="411"/>
      <c r="BB2" s="411"/>
      <c r="BC2" s="411"/>
      <c r="BD2" s="411"/>
      <c r="BE2" s="411"/>
      <c r="BF2" s="5" t="s">
        <v>4</v>
      </c>
    </row>
    <row r="3" spans="2:64" s="6" customFormat="1" ht="20.25" customHeight="1" x14ac:dyDescent="0.45">
      <c r="G3" s="3"/>
      <c r="J3" s="3"/>
      <c r="L3" s="5"/>
      <c r="M3" s="5"/>
      <c r="N3" s="5"/>
      <c r="O3" s="5"/>
      <c r="P3" s="5"/>
      <c r="Q3" s="5"/>
      <c r="R3" s="5"/>
      <c r="Z3" s="7"/>
      <c r="AA3" s="7"/>
      <c r="AB3" s="7"/>
      <c r="AC3" s="8"/>
      <c r="AD3" s="7"/>
      <c r="BA3" s="9" t="s">
        <v>12</v>
      </c>
      <c r="BB3" s="400" t="s">
        <v>13</v>
      </c>
      <c r="BC3" s="401"/>
      <c r="BD3" s="401"/>
      <c r="BE3" s="402"/>
      <c r="BF3" s="5"/>
    </row>
    <row r="4" spans="2:64" s="6" customFormat="1" ht="19.2" x14ac:dyDescent="0.45">
      <c r="G4" s="3"/>
      <c r="J4" s="3"/>
      <c r="L4" s="5"/>
      <c r="M4" s="5"/>
      <c r="N4" s="5"/>
      <c r="O4" s="5"/>
      <c r="P4" s="5"/>
      <c r="Q4" s="5"/>
      <c r="R4" s="5"/>
      <c r="Z4" s="10"/>
      <c r="AA4" s="10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9" t="s">
        <v>14</v>
      </c>
      <c r="BB4" s="400" t="s">
        <v>15</v>
      </c>
      <c r="BC4" s="401"/>
      <c r="BD4" s="401"/>
      <c r="BE4" s="402"/>
      <c r="BF4" s="11"/>
    </row>
    <row r="5" spans="2:64" s="6" customFormat="1" ht="6.75" customHeight="1" x14ac:dyDescent="0.45">
      <c r="C5" s="1"/>
      <c r="D5" s="1"/>
      <c r="E5" s="1"/>
      <c r="F5" s="1"/>
      <c r="G5" s="2"/>
      <c r="H5" s="1"/>
      <c r="I5" s="1"/>
      <c r="J5" s="2"/>
      <c r="K5" s="1"/>
      <c r="L5" s="11"/>
      <c r="M5" s="11"/>
      <c r="N5" s="11"/>
      <c r="O5" s="11"/>
      <c r="P5" s="11"/>
      <c r="Q5" s="11"/>
      <c r="R5" s="11"/>
      <c r="S5" s="1"/>
      <c r="T5" s="1"/>
      <c r="U5" s="1"/>
      <c r="V5" s="1"/>
      <c r="W5" s="1"/>
      <c r="X5" s="1"/>
      <c r="Y5" s="1"/>
      <c r="Z5" s="12"/>
      <c r="AA5" s="12"/>
      <c r="AB5" s="1"/>
      <c r="AC5" s="1"/>
      <c r="AD5" s="1"/>
      <c r="AE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1"/>
      <c r="BF5" s="11"/>
    </row>
    <row r="6" spans="2:64" s="6" customFormat="1" ht="20.25" customHeight="1" x14ac:dyDescent="0.45">
      <c r="C6" s="1"/>
      <c r="D6" s="1"/>
      <c r="E6" s="1"/>
      <c r="F6" s="1"/>
      <c r="G6" s="2"/>
      <c r="H6" s="1"/>
      <c r="I6" s="1"/>
      <c r="J6" s="2"/>
      <c r="K6" s="1"/>
      <c r="L6" s="11"/>
      <c r="M6" s="11"/>
      <c r="N6" s="11"/>
      <c r="O6" s="11"/>
      <c r="P6" s="11"/>
      <c r="Q6" s="11"/>
      <c r="R6" s="11"/>
      <c r="S6" s="1"/>
      <c r="T6" s="1"/>
      <c r="U6" s="1"/>
      <c r="V6" s="1"/>
      <c r="W6" s="1"/>
      <c r="X6" s="1"/>
      <c r="Y6" s="1"/>
      <c r="Z6" s="12"/>
      <c r="AA6" s="12"/>
      <c r="AB6" s="1"/>
      <c r="AC6" s="1"/>
      <c r="AD6" s="1"/>
      <c r="AE6" s="1"/>
      <c r="AG6" s="1"/>
      <c r="AH6" s="1"/>
      <c r="AI6" s="1"/>
      <c r="AJ6" s="1"/>
      <c r="AK6" s="1"/>
      <c r="AL6" s="1" t="s">
        <v>16</v>
      </c>
      <c r="AM6" s="1"/>
      <c r="AN6" s="1"/>
      <c r="AO6" s="1"/>
      <c r="AP6" s="1"/>
      <c r="AQ6" s="1"/>
      <c r="AR6" s="1"/>
      <c r="AS6" s="1"/>
      <c r="AT6" s="13"/>
      <c r="AU6" s="13"/>
      <c r="AV6" s="14"/>
      <c r="AW6" s="1"/>
      <c r="AX6" s="403">
        <v>40</v>
      </c>
      <c r="AY6" s="404"/>
      <c r="AZ6" s="14" t="s">
        <v>17</v>
      </c>
      <c r="BA6" s="1"/>
      <c r="BB6" s="403">
        <v>160</v>
      </c>
      <c r="BC6" s="404"/>
      <c r="BD6" s="14" t="s">
        <v>18</v>
      </c>
      <c r="BE6" s="1"/>
      <c r="BF6" s="11"/>
    </row>
    <row r="7" spans="2:64" s="6" customFormat="1" ht="6.75" customHeight="1" x14ac:dyDescent="0.45">
      <c r="C7" s="1"/>
      <c r="D7" s="1"/>
      <c r="E7" s="1"/>
      <c r="F7" s="1"/>
      <c r="G7" s="2"/>
      <c r="H7" s="1"/>
      <c r="I7" s="1"/>
      <c r="J7" s="2"/>
      <c r="K7" s="1"/>
      <c r="L7" s="11"/>
      <c r="M7" s="11"/>
      <c r="N7" s="11"/>
      <c r="O7" s="11"/>
      <c r="P7" s="11"/>
      <c r="Q7" s="11"/>
      <c r="R7" s="11"/>
      <c r="S7" s="1"/>
      <c r="T7" s="1"/>
      <c r="U7" s="1"/>
      <c r="V7" s="1"/>
      <c r="W7" s="1"/>
      <c r="X7" s="1"/>
      <c r="Y7" s="1"/>
      <c r="Z7" s="12"/>
      <c r="AA7" s="12"/>
      <c r="AB7" s="1"/>
      <c r="AC7" s="1"/>
      <c r="AD7" s="1"/>
      <c r="AE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1"/>
      <c r="BF7" s="11"/>
    </row>
    <row r="8" spans="2:64" s="6" customFormat="1" ht="20.25" customHeight="1" x14ac:dyDescent="0.45">
      <c r="B8" s="15"/>
      <c r="C8" s="15"/>
      <c r="D8" s="15"/>
      <c r="E8" s="15"/>
      <c r="F8" s="15"/>
      <c r="G8" s="16"/>
      <c r="H8" s="16"/>
      <c r="I8" s="16"/>
      <c r="J8" s="15"/>
      <c r="K8" s="15"/>
      <c r="L8" s="16"/>
      <c r="M8" s="16"/>
      <c r="N8" s="16"/>
      <c r="O8" s="15"/>
      <c r="P8" s="16"/>
      <c r="Q8" s="16"/>
      <c r="R8" s="16"/>
      <c r="S8" s="17"/>
      <c r="T8" s="18"/>
      <c r="U8" s="18"/>
      <c r="V8" s="19"/>
      <c r="Z8" s="12"/>
      <c r="AA8" s="20"/>
      <c r="AB8" s="2"/>
      <c r="AC8" s="12"/>
      <c r="AD8" s="12"/>
      <c r="AE8" s="12"/>
      <c r="AF8" s="10"/>
      <c r="AG8" s="21"/>
      <c r="AH8" s="21"/>
      <c r="AI8" s="21"/>
      <c r="AJ8" s="1"/>
      <c r="AK8" s="11"/>
      <c r="AL8" s="20"/>
      <c r="AM8" s="20"/>
      <c r="AN8" s="2"/>
      <c r="AO8" s="13"/>
      <c r="AP8" s="13"/>
      <c r="AQ8" s="13"/>
      <c r="AR8" s="22"/>
      <c r="AS8" s="22"/>
      <c r="AT8" s="1"/>
      <c r="AU8" s="23"/>
      <c r="AV8" s="23"/>
      <c r="AW8" s="15"/>
      <c r="AX8" s="1"/>
      <c r="AY8" s="1" t="s">
        <v>19</v>
      </c>
      <c r="AZ8" s="1"/>
      <c r="BA8" s="1"/>
      <c r="BB8" s="405">
        <f>DAY(EOMONTH(DATE(AC2,AG2,1),0))</f>
        <v>30</v>
      </c>
      <c r="BC8" s="406"/>
      <c r="BD8" s="1" t="s">
        <v>20</v>
      </c>
      <c r="BE8" s="1"/>
      <c r="BF8" s="1"/>
      <c r="BJ8" s="5"/>
      <c r="BK8" s="5"/>
      <c r="BL8" s="5"/>
    </row>
    <row r="9" spans="2:64" s="6" customFormat="1" ht="6" customHeight="1" x14ac:dyDescent="0.45">
      <c r="B9" s="13"/>
      <c r="C9" s="13"/>
      <c r="D9" s="13"/>
      <c r="E9" s="13"/>
      <c r="F9" s="13"/>
      <c r="G9" s="15"/>
      <c r="H9" s="16"/>
      <c r="I9" s="13"/>
      <c r="J9" s="13"/>
      <c r="K9" s="13"/>
      <c r="L9" s="15"/>
      <c r="M9" s="16"/>
      <c r="N9" s="13"/>
      <c r="O9" s="13"/>
      <c r="P9" s="15"/>
      <c r="Q9" s="13"/>
      <c r="R9" s="13"/>
      <c r="S9" s="13"/>
      <c r="T9" s="13"/>
      <c r="U9" s="13"/>
      <c r="V9" s="13"/>
      <c r="Z9" s="1"/>
      <c r="AA9" s="1"/>
      <c r="AB9" s="1"/>
      <c r="AC9" s="1"/>
      <c r="AD9" s="1"/>
      <c r="AE9" s="1"/>
      <c r="AG9" s="12"/>
      <c r="AH9" s="1"/>
      <c r="AI9" s="1"/>
      <c r="AJ9" s="21"/>
      <c r="AK9" s="1"/>
      <c r="AL9" s="1"/>
      <c r="AM9" s="1"/>
      <c r="AN9" s="1"/>
      <c r="AO9" s="1"/>
      <c r="AP9" s="1"/>
      <c r="AQ9" s="12"/>
      <c r="AR9" s="12"/>
      <c r="AS9" s="12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J9" s="5"/>
      <c r="BK9" s="5"/>
      <c r="BL9" s="5"/>
    </row>
    <row r="10" spans="2:64" s="6" customFormat="1" ht="19.2" x14ac:dyDescent="0.2">
      <c r="B10" s="15"/>
      <c r="C10" s="15"/>
      <c r="D10" s="15"/>
      <c r="E10" s="15"/>
      <c r="F10" s="15"/>
      <c r="G10" s="16"/>
      <c r="H10" s="16"/>
      <c r="I10" s="16"/>
      <c r="J10" s="15"/>
      <c r="K10" s="15"/>
      <c r="L10" s="16"/>
      <c r="M10" s="16"/>
      <c r="N10" s="16"/>
      <c r="O10" s="15"/>
      <c r="P10" s="16"/>
      <c r="Q10" s="16"/>
      <c r="R10" s="16"/>
      <c r="S10" s="17"/>
      <c r="T10" s="18"/>
      <c r="U10" s="18"/>
      <c r="V10" s="19"/>
      <c r="Z10" s="12"/>
      <c r="AA10" s="20"/>
      <c r="AB10" s="2"/>
      <c r="AC10" s="12"/>
      <c r="AD10" s="12"/>
      <c r="AE10" s="12"/>
      <c r="AG10" s="21"/>
      <c r="AH10" s="21"/>
      <c r="AI10" s="21"/>
      <c r="AJ10" s="1"/>
      <c r="AK10" s="11"/>
      <c r="AL10" s="20"/>
      <c r="AM10" s="1"/>
      <c r="AN10" s="1"/>
      <c r="AO10" s="24"/>
      <c r="AP10" s="24"/>
      <c r="AQ10" s="24"/>
      <c r="AR10" s="14"/>
      <c r="AS10" s="12"/>
      <c r="AT10" s="12"/>
      <c r="AU10" s="12"/>
      <c r="AV10" s="1"/>
      <c r="AW10" s="1"/>
      <c r="AX10" s="25"/>
      <c r="AY10" s="25"/>
      <c r="AZ10" s="11" t="s">
        <v>21</v>
      </c>
      <c r="BA10" s="1"/>
      <c r="BB10" s="403">
        <v>1</v>
      </c>
      <c r="BC10" s="407"/>
      <c r="BD10" s="404"/>
      <c r="BE10" s="26" t="s">
        <v>22</v>
      </c>
      <c r="BF10" s="1"/>
      <c r="BJ10" s="5"/>
      <c r="BK10" s="5"/>
      <c r="BL10" s="5"/>
    </row>
    <row r="11" spans="2:64" s="6" customFormat="1" ht="6" customHeight="1" x14ac:dyDescent="0.2">
      <c r="B11" s="13"/>
      <c r="C11" s="13"/>
      <c r="D11" s="13"/>
      <c r="E11" s="13"/>
      <c r="F11" s="7"/>
      <c r="G11" s="13"/>
      <c r="H11" s="13"/>
      <c r="I11" s="13"/>
      <c r="J11" s="13"/>
      <c r="K11" s="15"/>
      <c r="L11" s="16"/>
      <c r="M11" s="13"/>
      <c r="N11" s="13"/>
      <c r="O11" s="15"/>
      <c r="P11" s="13"/>
      <c r="Q11" s="13"/>
      <c r="R11" s="13"/>
      <c r="S11" s="13"/>
      <c r="T11" s="13"/>
      <c r="U11" s="13"/>
      <c r="V11" s="7"/>
      <c r="Z11" s="1"/>
      <c r="AA11" s="1"/>
      <c r="AB11" s="1"/>
      <c r="AC11" s="1"/>
      <c r="AD11" s="1"/>
      <c r="AE11" s="1"/>
      <c r="AG11" s="12"/>
      <c r="AH11" s="21"/>
      <c r="AI11" s="1"/>
      <c r="AJ11" s="21"/>
      <c r="AK11" s="1"/>
      <c r="AL11" s="1"/>
      <c r="AM11" s="1"/>
      <c r="AN11" s="1"/>
      <c r="AO11" s="13"/>
      <c r="AP11" s="13"/>
      <c r="AQ11" s="15"/>
      <c r="AR11" s="27"/>
      <c r="AS11" s="12"/>
      <c r="AT11" s="12"/>
      <c r="AU11" s="12"/>
      <c r="AV11" s="1"/>
      <c r="AW11" s="1"/>
      <c r="AX11" s="25"/>
      <c r="AY11" s="25"/>
      <c r="AZ11" s="1"/>
      <c r="BA11" s="1"/>
      <c r="BB11" s="12"/>
      <c r="BC11" s="12"/>
      <c r="BD11" s="12"/>
      <c r="BE11" s="26"/>
      <c r="BF11" s="1"/>
      <c r="BJ11" s="5"/>
      <c r="BK11" s="5"/>
      <c r="BL11" s="5"/>
    </row>
    <row r="12" spans="2:64" s="6" customFormat="1" ht="20.25" customHeight="1" x14ac:dyDescent="0.2"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Z12" s="15"/>
      <c r="AA12" s="29"/>
      <c r="AB12" s="29"/>
      <c r="AC12" s="15"/>
      <c r="AD12" s="12"/>
      <c r="AE12" s="12"/>
      <c r="AF12" s="10"/>
      <c r="AG12" s="2"/>
      <c r="AH12" s="21"/>
      <c r="AI12" s="1"/>
      <c r="AJ12" s="21"/>
      <c r="AK12" s="1"/>
      <c r="AL12" s="1"/>
      <c r="AM12" s="1"/>
      <c r="AN12" s="1"/>
      <c r="AO12" s="408"/>
      <c r="AP12" s="408"/>
      <c r="AQ12" s="408"/>
      <c r="AR12" s="14"/>
      <c r="AS12" s="12"/>
      <c r="AT12" s="12"/>
      <c r="AU12" s="12"/>
      <c r="AV12" s="1"/>
      <c r="AW12" s="1"/>
      <c r="AX12" s="25"/>
      <c r="AY12" s="25"/>
      <c r="AZ12" s="1"/>
      <c r="BA12" s="1"/>
      <c r="BB12" s="403">
        <v>1</v>
      </c>
      <c r="BC12" s="407"/>
      <c r="BD12" s="404"/>
      <c r="BE12" s="30" t="s">
        <v>23</v>
      </c>
      <c r="BF12" s="1"/>
      <c r="BJ12" s="5"/>
      <c r="BK12" s="5"/>
      <c r="BL12" s="5"/>
    </row>
    <row r="13" spans="2:64" s="6" customFormat="1" ht="6.75" customHeight="1" x14ac:dyDescent="0.2"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Z13" s="16"/>
      <c r="AA13" s="31"/>
      <c r="AB13" s="31"/>
      <c r="AC13" s="16"/>
      <c r="AD13" s="21"/>
      <c r="AE13" s="21"/>
      <c r="AG13" s="1"/>
      <c r="AH13" s="1"/>
      <c r="AI13" s="1"/>
      <c r="AJ13" s="1"/>
      <c r="AK13" s="1"/>
      <c r="AL13" s="1"/>
      <c r="AM13" s="1"/>
      <c r="AN13" s="1"/>
      <c r="AO13" s="13"/>
      <c r="AP13" s="13"/>
      <c r="AQ13" s="13"/>
      <c r="AR13" s="1"/>
      <c r="AS13" s="12"/>
      <c r="AT13" s="12"/>
      <c r="AU13" s="12"/>
      <c r="AV13" s="1"/>
      <c r="AW13" s="1"/>
      <c r="AX13" s="25"/>
      <c r="AY13" s="25"/>
      <c r="AZ13" s="1"/>
      <c r="BA13" s="1"/>
      <c r="BB13" s="12"/>
      <c r="BC13" s="12"/>
      <c r="BD13" s="12"/>
      <c r="BE13" s="26"/>
      <c r="BF13" s="1"/>
      <c r="BJ13" s="5"/>
      <c r="BK13" s="5"/>
      <c r="BL13" s="5"/>
    </row>
    <row r="14" spans="2:64" s="6" customFormat="1" ht="19.2" x14ac:dyDescent="0.45"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Z14" s="15"/>
      <c r="AA14" s="29"/>
      <c r="AB14" s="29"/>
      <c r="AC14" s="15"/>
      <c r="AD14" s="12"/>
      <c r="AE14" s="12"/>
      <c r="AG14" s="1"/>
      <c r="AH14" s="1"/>
      <c r="AI14" s="1"/>
      <c r="AJ14" s="1"/>
      <c r="AK14" s="1"/>
      <c r="AL14" s="1"/>
      <c r="AM14" s="1"/>
      <c r="AN14" s="1"/>
      <c r="AO14" s="13"/>
      <c r="AP14" s="13"/>
      <c r="AQ14" s="13"/>
      <c r="AR14" s="1"/>
      <c r="AS14" s="12"/>
      <c r="AT14" s="11" t="s">
        <v>24</v>
      </c>
      <c r="AU14" s="362"/>
      <c r="AV14" s="363"/>
      <c r="AW14" s="364"/>
      <c r="AX14" s="12" t="s">
        <v>25</v>
      </c>
      <c r="AY14" s="362"/>
      <c r="AZ14" s="363"/>
      <c r="BA14" s="364"/>
      <c r="BB14" s="11" t="s">
        <v>26</v>
      </c>
      <c r="BC14" s="365">
        <f>(AY14-AU14)*24</f>
        <v>0</v>
      </c>
      <c r="BD14" s="366"/>
      <c r="BE14" s="2" t="s">
        <v>27</v>
      </c>
      <c r="BF14" s="12"/>
      <c r="BJ14" s="5"/>
      <c r="BK14" s="5"/>
      <c r="BL14" s="5"/>
    </row>
    <row r="15" spans="2:64" s="6" customFormat="1" ht="6.75" customHeight="1" x14ac:dyDescent="0.2">
      <c r="C15" s="22"/>
      <c r="D15" s="22"/>
      <c r="E15" s="22"/>
      <c r="F15" s="22"/>
      <c r="G15" s="1"/>
      <c r="H15" s="1"/>
      <c r="I15" s="11"/>
      <c r="J15" s="12"/>
      <c r="K15" s="21"/>
      <c r="L15" s="1"/>
      <c r="M15" s="1"/>
      <c r="N15" s="12"/>
      <c r="O15" s="1"/>
      <c r="P15" s="1"/>
      <c r="Q15" s="21"/>
      <c r="R15" s="1"/>
      <c r="S15" s="1"/>
      <c r="T15" s="1"/>
      <c r="U15" s="1"/>
      <c r="V15" s="1"/>
      <c r="W15" s="11"/>
      <c r="X15" s="12"/>
      <c r="Y15" s="12"/>
      <c r="Z15" s="2"/>
      <c r="AA15" s="12"/>
      <c r="AB15" s="11"/>
      <c r="AC15" s="12"/>
      <c r="AD15" s="21"/>
      <c r="AE15" s="1"/>
      <c r="AG15" s="10"/>
      <c r="AH15" s="32"/>
      <c r="AJ15" s="32"/>
      <c r="AQ15" s="10"/>
      <c r="AR15" s="10"/>
      <c r="AS15" s="10"/>
      <c r="AT15" s="10"/>
      <c r="AU15" s="10"/>
      <c r="AX15" s="33"/>
      <c r="AY15" s="33"/>
      <c r="BB15" s="10"/>
      <c r="BC15" s="10"/>
      <c r="BD15" s="10"/>
      <c r="BE15" s="34"/>
      <c r="BJ15" s="5"/>
      <c r="BK15" s="5"/>
      <c r="BL15" s="5"/>
    </row>
    <row r="16" spans="2:64" ht="8.4" customHeight="1" thickBot="1" x14ac:dyDescent="0.5">
      <c r="C16" s="31"/>
      <c r="D16" s="31"/>
      <c r="E16" s="31"/>
      <c r="F16" s="31"/>
      <c r="G16" s="31"/>
      <c r="X16" s="31"/>
      <c r="AN16" s="31"/>
      <c r="BE16" s="35"/>
      <c r="BF16" s="35"/>
      <c r="BG16" s="35"/>
    </row>
    <row r="17" spans="2:58" ht="20.25" customHeight="1" x14ac:dyDescent="0.45">
      <c r="B17" s="367" t="s">
        <v>28</v>
      </c>
      <c r="C17" s="370" t="s">
        <v>29</v>
      </c>
      <c r="D17" s="371"/>
      <c r="E17" s="372"/>
      <c r="F17" s="36"/>
      <c r="G17" s="379" t="s">
        <v>30</v>
      </c>
      <c r="H17" s="382" t="s">
        <v>31</v>
      </c>
      <c r="I17" s="371"/>
      <c r="J17" s="371"/>
      <c r="K17" s="372"/>
      <c r="L17" s="382" t="s">
        <v>32</v>
      </c>
      <c r="M17" s="371"/>
      <c r="N17" s="371"/>
      <c r="O17" s="385"/>
      <c r="P17" s="388"/>
      <c r="Q17" s="389"/>
      <c r="R17" s="390"/>
      <c r="S17" s="397" t="s">
        <v>33</v>
      </c>
      <c r="T17" s="398"/>
      <c r="U17" s="398"/>
      <c r="V17" s="398"/>
      <c r="W17" s="398"/>
      <c r="X17" s="398"/>
      <c r="Y17" s="398"/>
      <c r="Z17" s="398"/>
      <c r="AA17" s="398"/>
      <c r="AB17" s="398"/>
      <c r="AC17" s="398"/>
      <c r="AD17" s="398"/>
      <c r="AE17" s="398"/>
      <c r="AF17" s="398"/>
      <c r="AG17" s="398"/>
      <c r="AH17" s="398"/>
      <c r="AI17" s="398"/>
      <c r="AJ17" s="398"/>
      <c r="AK17" s="398"/>
      <c r="AL17" s="398"/>
      <c r="AM17" s="398"/>
      <c r="AN17" s="398"/>
      <c r="AO17" s="398"/>
      <c r="AP17" s="398"/>
      <c r="AQ17" s="398"/>
      <c r="AR17" s="398"/>
      <c r="AS17" s="398"/>
      <c r="AT17" s="398"/>
      <c r="AU17" s="398"/>
      <c r="AV17" s="398"/>
      <c r="AW17" s="399"/>
      <c r="AX17" s="342" t="str">
        <f>IF(BB3="４週","(11) 1～4週目の勤務時間数合計","(11) 1か月の勤務時間数   合計")</f>
        <v>(11) 1～4週目の勤務時間数合計</v>
      </c>
      <c r="AY17" s="343"/>
      <c r="AZ17" s="348" t="s">
        <v>34</v>
      </c>
      <c r="BA17" s="349"/>
      <c r="BB17" s="354" t="s">
        <v>35</v>
      </c>
      <c r="BC17" s="219"/>
      <c r="BD17" s="219"/>
      <c r="BE17" s="219"/>
      <c r="BF17" s="355"/>
    </row>
    <row r="18" spans="2:58" ht="20.25" customHeight="1" x14ac:dyDescent="0.45">
      <c r="B18" s="368"/>
      <c r="C18" s="373"/>
      <c r="D18" s="374"/>
      <c r="E18" s="375"/>
      <c r="F18" s="37"/>
      <c r="G18" s="380"/>
      <c r="H18" s="383"/>
      <c r="I18" s="374"/>
      <c r="J18" s="374"/>
      <c r="K18" s="375"/>
      <c r="L18" s="383"/>
      <c r="M18" s="374"/>
      <c r="N18" s="374"/>
      <c r="O18" s="386"/>
      <c r="P18" s="391"/>
      <c r="Q18" s="392"/>
      <c r="R18" s="393"/>
      <c r="S18" s="356" t="s">
        <v>36</v>
      </c>
      <c r="T18" s="357"/>
      <c r="U18" s="357"/>
      <c r="V18" s="357"/>
      <c r="W18" s="357"/>
      <c r="X18" s="357"/>
      <c r="Y18" s="358"/>
      <c r="Z18" s="356" t="s">
        <v>37</v>
      </c>
      <c r="AA18" s="357"/>
      <c r="AB18" s="357"/>
      <c r="AC18" s="357"/>
      <c r="AD18" s="357"/>
      <c r="AE18" s="357"/>
      <c r="AF18" s="358"/>
      <c r="AG18" s="356" t="s">
        <v>38</v>
      </c>
      <c r="AH18" s="357"/>
      <c r="AI18" s="357"/>
      <c r="AJ18" s="357"/>
      <c r="AK18" s="357"/>
      <c r="AL18" s="357"/>
      <c r="AM18" s="358"/>
      <c r="AN18" s="356" t="s">
        <v>39</v>
      </c>
      <c r="AO18" s="357"/>
      <c r="AP18" s="357"/>
      <c r="AQ18" s="357"/>
      <c r="AR18" s="357"/>
      <c r="AS18" s="357"/>
      <c r="AT18" s="358"/>
      <c r="AU18" s="359" t="s">
        <v>40</v>
      </c>
      <c r="AV18" s="360"/>
      <c r="AW18" s="361"/>
      <c r="AX18" s="344"/>
      <c r="AY18" s="345"/>
      <c r="AZ18" s="350"/>
      <c r="BA18" s="351"/>
      <c r="BB18" s="209"/>
      <c r="BC18" s="210"/>
      <c r="BD18" s="210"/>
      <c r="BE18" s="210"/>
      <c r="BF18" s="211"/>
    </row>
    <row r="19" spans="2:58" ht="20.25" customHeight="1" x14ac:dyDescent="0.45">
      <c r="B19" s="368"/>
      <c r="C19" s="373"/>
      <c r="D19" s="374"/>
      <c r="E19" s="375"/>
      <c r="F19" s="37"/>
      <c r="G19" s="380"/>
      <c r="H19" s="383"/>
      <c r="I19" s="374"/>
      <c r="J19" s="374"/>
      <c r="K19" s="375"/>
      <c r="L19" s="383"/>
      <c r="M19" s="374"/>
      <c r="N19" s="374"/>
      <c r="O19" s="386"/>
      <c r="P19" s="391"/>
      <c r="Q19" s="392"/>
      <c r="R19" s="393"/>
      <c r="S19" s="38">
        <v>1</v>
      </c>
      <c r="T19" s="39">
        <v>2</v>
      </c>
      <c r="U19" s="39">
        <v>3</v>
      </c>
      <c r="V19" s="39">
        <v>4</v>
      </c>
      <c r="W19" s="39">
        <v>5</v>
      </c>
      <c r="X19" s="39">
        <v>6</v>
      </c>
      <c r="Y19" s="40">
        <v>7</v>
      </c>
      <c r="Z19" s="38">
        <v>8</v>
      </c>
      <c r="AA19" s="39">
        <v>9</v>
      </c>
      <c r="AB19" s="39">
        <v>10</v>
      </c>
      <c r="AC19" s="39">
        <v>11</v>
      </c>
      <c r="AD19" s="39">
        <v>12</v>
      </c>
      <c r="AE19" s="39">
        <v>13</v>
      </c>
      <c r="AF19" s="40">
        <v>14</v>
      </c>
      <c r="AG19" s="41">
        <v>15</v>
      </c>
      <c r="AH19" s="39">
        <v>16</v>
      </c>
      <c r="AI19" s="39">
        <v>17</v>
      </c>
      <c r="AJ19" s="39">
        <v>18</v>
      </c>
      <c r="AK19" s="39">
        <v>19</v>
      </c>
      <c r="AL19" s="39">
        <v>20</v>
      </c>
      <c r="AM19" s="40">
        <v>21</v>
      </c>
      <c r="AN19" s="38">
        <v>22</v>
      </c>
      <c r="AO19" s="39">
        <v>23</v>
      </c>
      <c r="AP19" s="39">
        <v>24</v>
      </c>
      <c r="AQ19" s="39">
        <v>25</v>
      </c>
      <c r="AR19" s="39">
        <v>26</v>
      </c>
      <c r="AS19" s="39">
        <v>27</v>
      </c>
      <c r="AT19" s="40">
        <v>28</v>
      </c>
      <c r="AU19" s="38" t="str">
        <f>IF($BB$3="暦月",IF(DAY(DATE($AC$2,$AG$2,29))=29,29,""),"")</f>
        <v/>
      </c>
      <c r="AV19" s="39" t="str">
        <f>IF($BB$3="暦月",IF(DAY(DATE($AC$2,$AG$2,30))=30,30,""),"")</f>
        <v/>
      </c>
      <c r="AW19" s="40" t="str">
        <f>IF($BB$3="暦月",IF(DAY(DATE($AC$2,$AG$2,31))=31,31,""),"")</f>
        <v/>
      </c>
      <c r="AX19" s="344"/>
      <c r="AY19" s="345"/>
      <c r="AZ19" s="350"/>
      <c r="BA19" s="351"/>
      <c r="BB19" s="209"/>
      <c r="BC19" s="210"/>
      <c r="BD19" s="210"/>
      <c r="BE19" s="210"/>
      <c r="BF19" s="211"/>
    </row>
    <row r="20" spans="2:58" ht="20.25" hidden="1" customHeight="1" x14ac:dyDescent="0.45">
      <c r="B20" s="368"/>
      <c r="C20" s="373"/>
      <c r="D20" s="374"/>
      <c r="E20" s="375"/>
      <c r="F20" s="37"/>
      <c r="G20" s="380"/>
      <c r="H20" s="383"/>
      <c r="I20" s="374"/>
      <c r="J20" s="374"/>
      <c r="K20" s="375"/>
      <c r="L20" s="383"/>
      <c r="M20" s="374"/>
      <c r="N20" s="374"/>
      <c r="O20" s="386"/>
      <c r="P20" s="391"/>
      <c r="Q20" s="392"/>
      <c r="R20" s="393"/>
      <c r="S20" s="38">
        <f>WEEKDAY(DATE($AC$2,$AG$2,1))</f>
        <v>3</v>
      </c>
      <c r="T20" s="39">
        <f>WEEKDAY(DATE($AC$2,$AG$2,2))</f>
        <v>4</v>
      </c>
      <c r="U20" s="39">
        <f>WEEKDAY(DATE($AC$2,$AG$2,3))</f>
        <v>5</v>
      </c>
      <c r="V20" s="39">
        <f>WEEKDAY(DATE($AC$2,$AG$2,4))</f>
        <v>6</v>
      </c>
      <c r="W20" s="39">
        <f>WEEKDAY(DATE($AC$2,$AG$2,5))</f>
        <v>7</v>
      </c>
      <c r="X20" s="39">
        <f>WEEKDAY(DATE($AC$2,$AG$2,6))</f>
        <v>1</v>
      </c>
      <c r="Y20" s="40">
        <f>WEEKDAY(DATE($AC$2,$AG$2,7))</f>
        <v>2</v>
      </c>
      <c r="Z20" s="38">
        <f>WEEKDAY(DATE($AC$2,$AG$2,8))</f>
        <v>3</v>
      </c>
      <c r="AA20" s="39">
        <f>WEEKDAY(DATE($AC$2,$AG$2,9))</f>
        <v>4</v>
      </c>
      <c r="AB20" s="39">
        <f>WEEKDAY(DATE($AC$2,$AG$2,10))</f>
        <v>5</v>
      </c>
      <c r="AC20" s="39">
        <f>WEEKDAY(DATE($AC$2,$AG$2,11))</f>
        <v>6</v>
      </c>
      <c r="AD20" s="39">
        <f>WEEKDAY(DATE($AC$2,$AG$2,12))</f>
        <v>7</v>
      </c>
      <c r="AE20" s="39">
        <f>WEEKDAY(DATE($AC$2,$AG$2,13))</f>
        <v>1</v>
      </c>
      <c r="AF20" s="40">
        <f>WEEKDAY(DATE($AC$2,$AG$2,14))</f>
        <v>2</v>
      </c>
      <c r="AG20" s="38">
        <f>WEEKDAY(DATE($AC$2,$AG$2,15))</f>
        <v>3</v>
      </c>
      <c r="AH20" s="39">
        <f>WEEKDAY(DATE($AC$2,$AG$2,16))</f>
        <v>4</v>
      </c>
      <c r="AI20" s="39">
        <f>WEEKDAY(DATE($AC$2,$AG$2,17))</f>
        <v>5</v>
      </c>
      <c r="AJ20" s="39">
        <f>WEEKDAY(DATE($AC$2,$AG$2,18))</f>
        <v>6</v>
      </c>
      <c r="AK20" s="39">
        <f>WEEKDAY(DATE($AC$2,$AG$2,19))</f>
        <v>7</v>
      </c>
      <c r="AL20" s="39">
        <f>WEEKDAY(DATE($AC$2,$AG$2,20))</f>
        <v>1</v>
      </c>
      <c r="AM20" s="40">
        <f>WEEKDAY(DATE($AC$2,$AG$2,21))</f>
        <v>2</v>
      </c>
      <c r="AN20" s="38">
        <f>WEEKDAY(DATE($AC$2,$AG$2,22))</f>
        <v>3</v>
      </c>
      <c r="AO20" s="39">
        <f>WEEKDAY(DATE($AC$2,$AG$2,23))</f>
        <v>4</v>
      </c>
      <c r="AP20" s="39">
        <f>WEEKDAY(DATE($AC$2,$AG$2,24))</f>
        <v>5</v>
      </c>
      <c r="AQ20" s="39">
        <f>WEEKDAY(DATE($AC$2,$AG$2,25))</f>
        <v>6</v>
      </c>
      <c r="AR20" s="39">
        <f>WEEKDAY(DATE($AC$2,$AG$2,26))</f>
        <v>7</v>
      </c>
      <c r="AS20" s="39">
        <f>WEEKDAY(DATE($AC$2,$AG$2,27))</f>
        <v>1</v>
      </c>
      <c r="AT20" s="40">
        <f>WEEKDAY(DATE($AC$2,$AG$2,28))</f>
        <v>2</v>
      </c>
      <c r="AU20" s="38">
        <f>IF(AU19=29,WEEKDAY(DATE($AC$2,$AG$2,29)),0)</f>
        <v>0</v>
      </c>
      <c r="AV20" s="39">
        <f>IF(AV19=30,WEEKDAY(DATE($AC$2,$AG$2,30)),0)</f>
        <v>0</v>
      </c>
      <c r="AW20" s="40">
        <f>IF(AW19=31,WEEKDAY(DATE($AC$2,$AG$2,31)),0)</f>
        <v>0</v>
      </c>
      <c r="AX20" s="344"/>
      <c r="AY20" s="345"/>
      <c r="AZ20" s="350"/>
      <c r="BA20" s="351"/>
      <c r="BB20" s="209"/>
      <c r="BC20" s="210"/>
      <c r="BD20" s="210"/>
      <c r="BE20" s="210"/>
      <c r="BF20" s="211"/>
    </row>
    <row r="21" spans="2:58" ht="22.5" customHeight="1" thickBot="1" x14ac:dyDescent="0.5">
      <c r="B21" s="369"/>
      <c r="C21" s="376"/>
      <c r="D21" s="377"/>
      <c r="E21" s="378"/>
      <c r="F21" s="42"/>
      <c r="G21" s="381"/>
      <c r="H21" s="384"/>
      <c r="I21" s="377"/>
      <c r="J21" s="377"/>
      <c r="K21" s="378"/>
      <c r="L21" s="384"/>
      <c r="M21" s="377"/>
      <c r="N21" s="377"/>
      <c r="O21" s="387"/>
      <c r="P21" s="394"/>
      <c r="Q21" s="395"/>
      <c r="R21" s="396"/>
      <c r="S21" s="43" t="str">
        <f>IF(S20=1,"日",IF(S20=2,"月",IF(S20=3,"火",IF(S20=4,"水",IF(S20=5,"木",IF(S20=6,"金","土"))))))</f>
        <v>火</v>
      </c>
      <c r="T21" s="44" t="str">
        <f t="shared" ref="T21:AT21" si="0">IF(T20=1,"日",IF(T20=2,"月",IF(T20=3,"火",IF(T20=4,"水",IF(T20=5,"木",IF(T20=6,"金","土"))))))</f>
        <v>水</v>
      </c>
      <c r="U21" s="44" t="str">
        <f t="shared" si="0"/>
        <v>木</v>
      </c>
      <c r="V21" s="44" t="str">
        <f t="shared" si="0"/>
        <v>金</v>
      </c>
      <c r="W21" s="44" t="str">
        <f t="shared" si="0"/>
        <v>土</v>
      </c>
      <c r="X21" s="44" t="str">
        <f t="shared" si="0"/>
        <v>日</v>
      </c>
      <c r="Y21" s="45" t="str">
        <f t="shared" si="0"/>
        <v>月</v>
      </c>
      <c r="Z21" s="43" t="str">
        <f>IF(Z20=1,"日",IF(Z20=2,"月",IF(Z20=3,"火",IF(Z20=4,"水",IF(Z20=5,"木",IF(Z20=6,"金","土"))))))</f>
        <v>火</v>
      </c>
      <c r="AA21" s="44" t="str">
        <f t="shared" si="0"/>
        <v>水</v>
      </c>
      <c r="AB21" s="44" t="str">
        <f t="shared" si="0"/>
        <v>木</v>
      </c>
      <c r="AC21" s="44" t="str">
        <f t="shared" si="0"/>
        <v>金</v>
      </c>
      <c r="AD21" s="44" t="str">
        <f t="shared" si="0"/>
        <v>土</v>
      </c>
      <c r="AE21" s="44" t="str">
        <f t="shared" si="0"/>
        <v>日</v>
      </c>
      <c r="AF21" s="45" t="str">
        <f t="shared" si="0"/>
        <v>月</v>
      </c>
      <c r="AG21" s="43" t="str">
        <f>IF(AG20=1,"日",IF(AG20=2,"月",IF(AG20=3,"火",IF(AG20=4,"水",IF(AG20=5,"木",IF(AG20=6,"金","土"))))))</f>
        <v>火</v>
      </c>
      <c r="AH21" s="44" t="str">
        <f t="shared" si="0"/>
        <v>水</v>
      </c>
      <c r="AI21" s="44" t="str">
        <f t="shared" si="0"/>
        <v>木</v>
      </c>
      <c r="AJ21" s="44" t="str">
        <f t="shared" si="0"/>
        <v>金</v>
      </c>
      <c r="AK21" s="44" t="str">
        <f t="shared" si="0"/>
        <v>土</v>
      </c>
      <c r="AL21" s="44" t="str">
        <f t="shared" si="0"/>
        <v>日</v>
      </c>
      <c r="AM21" s="45" t="str">
        <f t="shared" si="0"/>
        <v>月</v>
      </c>
      <c r="AN21" s="43" t="str">
        <f>IF(AN20=1,"日",IF(AN20=2,"月",IF(AN20=3,"火",IF(AN20=4,"水",IF(AN20=5,"木",IF(AN20=6,"金","土"))))))</f>
        <v>火</v>
      </c>
      <c r="AO21" s="44" t="str">
        <f t="shared" si="0"/>
        <v>水</v>
      </c>
      <c r="AP21" s="44" t="str">
        <f t="shared" si="0"/>
        <v>木</v>
      </c>
      <c r="AQ21" s="44" t="str">
        <f t="shared" si="0"/>
        <v>金</v>
      </c>
      <c r="AR21" s="44" t="str">
        <f t="shared" si="0"/>
        <v>土</v>
      </c>
      <c r="AS21" s="44" t="str">
        <f t="shared" si="0"/>
        <v>日</v>
      </c>
      <c r="AT21" s="45" t="str">
        <f t="shared" si="0"/>
        <v>月</v>
      </c>
      <c r="AU21" s="44" t="str">
        <f>IF(AU20=1,"日",IF(AU20=2,"月",IF(AU20=3,"火",IF(AU20=4,"水",IF(AU20=5,"木",IF(AU20=6,"金",IF(AU20=0,"","土")))))))</f>
        <v/>
      </c>
      <c r="AV21" s="44" t="str">
        <f>IF(AV20=1,"日",IF(AV20=2,"月",IF(AV20=3,"火",IF(AV20=4,"水",IF(AV20=5,"木",IF(AV20=6,"金",IF(AV20=0,"","土")))))))</f>
        <v/>
      </c>
      <c r="AW21" s="44" t="str">
        <f>IF(AW20=1,"日",IF(AW20=2,"月",IF(AW20=3,"火",IF(AW20=4,"水",IF(AW20=5,"木",IF(AW20=6,"金",IF(AW20=0,"","土")))))))</f>
        <v/>
      </c>
      <c r="AX21" s="346"/>
      <c r="AY21" s="347"/>
      <c r="AZ21" s="352"/>
      <c r="BA21" s="353"/>
      <c r="BB21" s="212"/>
      <c r="BC21" s="213"/>
      <c r="BD21" s="213"/>
      <c r="BE21" s="213"/>
      <c r="BF21" s="214"/>
    </row>
    <row r="22" spans="2:58" ht="20.25" customHeight="1" x14ac:dyDescent="0.45">
      <c r="B22" s="328">
        <v>1</v>
      </c>
      <c r="C22" s="329"/>
      <c r="D22" s="330"/>
      <c r="E22" s="331"/>
      <c r="F22" s="46"/>
      <c r="G22" s="332"/>
      <c r="H22" s="333"/>
      <c r="I22" s="334"/>
      <c r="J22" s="334"/>
      <c r="K22" s="335"/>
      <c r="L22" s="336"/>
      <c r="M22" s="337"/>
      <c r="N22" s="337"/>
      <c r="O22" s="338"/>
      <c r="P22" s="339" t="s">
        <v>41</v>
      </c>
      <c r="Q22" s="340"/>
      <c r="R22" s="341"/>
      <c r="S22" s="47"/>
      <c r="T22" s="48"/>
      <c r="U22" s="48"/>
      <c r="V22" s="48"/>
      <c r="W22" s="48"/>
      <c r="X22" s="48"/>
      <c r="Y22" s="49"/>
      <c r="Z22" s="47"/>
      <c r="AA22" s="48"/>
      <c r="AB22" s="48"/>
      <c r="AC22" s="48"/>
      <c r="AD22" s="48"/>
      <c r="AE22" s="48"/>
      <c r="AF22" s="49"/>
      <c r="AG22" s="47"/>
      <c r="AH22" s="48"/>
      <c r="AI22" s="48"/>
      <c r="AJ22" s="48"/>
      <c r="AK22" s="48"/>
      <c r="AL22" s="48"/>
      <c r="AM22" s="49"/>
      <c r="AN22" s="47"/>
      <c r="AO22" s="48"/>
      <c r="AP22" s="48"/>
      <c r="AQ22" s="48"/>
      <c r="AR22" s="48"/>
      <c r="AS22" s="48"/>
      <c r="AT22" s="49"/>
      <c r="AU22" s="47"/>
      <c r="AV22" s="48"/>
      <c r="AW22" s="48"/>
      <c r="AX22" s="321"/>
      <c r="AY22" s="322"/>
      <c r="AZ22" s="323"/>
      <c r="BA22" s="324"/>
      <c r="BB22" s="325"/>
      <c r="BC22" s="326"/>
      <c r="BD22" s="326"/>
      <c r="BE22" s="326"/>
      <c r="BF22" s="327"/>
    </row>
    <row r="23" spans="2:58" ht="20.25" customHeight="1" x14ac:dyDescent="0.45">
      <c r="B23" s="268"/>
      <c r="C23" s="315"/>
      <c r="D23" s="316"/>
      <c r="E23" s="317"/>
      <c r="F23" s="50"/>
      <c r="G23" s="280"/>
      <c r="H23" s="285"/>
      <c r="I23" s="283"/>
      <c r="J23" s="283"/>
      <c r="K23" s="284"/>
      <c r="L23" s="290"/>
      <c r="M23" s="249"/>
      <c r="N23" s="249"/>
      <c r="O23" s="250"/>
      <c r="P23" s="254" t="s">
        <v>42</v>
      </c>
      <c r="Q23" s="255"/>
      <c r="R23" s="256"/>
      <c r="S23" s="51" t="str">
        <f>IF(S22="","",VLOOKUP(S22,'[3]シフト記号表（勤務時間帯）'!$C$6:$K$35,9,FALSE))</f>
        <v/>
      </c>
      <c r="T23" s="52" t="str">
        <f>IF(T22="","",VLOOKUP(T22,'[3]シフト記号表（勤務時間帯）'!$C$6:$K$35,9,FALSE))</f>
        <v/>
      </c>
      <c r="U23" s="52" t="str">
        <f>IF(U22="","",VLOOKUP(U22,'[3]シフト記号表（勤務時間帯）'!$C$6:$K$35,9,FALSE))</f>
        <v/>
      </c>
      <c r="V23" s="52" t="str">
        <f>IF(V22="","",VLOOKUP(V22,'[3]シフト記号表（勤務時間帯）'!$C$6:$K$35,9,FALSE))</f>
        <v/>
      </c>
      <c r="W23" s="52" t="str">
        <f>IF(W22="","",VLOOKUP(W22,'[3]シフト記号表（勤務時間帯）'!$C$6:$K$35,9,FALSE))</f>
        <v/>
      </c>
      <c r="X23" s="52" t="str">
        <f>IF(X22="","",VLOOKUP(X22,'[3]シフト記号表（勤務時間帯）'!$C$6:$K$35,9,FALSE))</f>
        <v/>
      </c>
      <c r="Y23" s="53" t="str">
        <f>IF(Y22="","",VLOOKUP(Y22,'[3]シフト記号表（勤務時間帯）'!$C$6:$K$35,9,FALSE))</f>
        <v/>
      </c>
      <c r="Z23" s="51" t="str">
        <f>IF(Z22="","",VLOOKUP(Z22,'[3]シフト記号表（勤務時間帯）'!$C$6:$K$35,9,FALSE))</f>
        <v/>
      </c>
      <c r="AA23" s="52" t="str">
        <f>IF(AA22="","",VLOOKUP(AA22,'[3]シフト記号表（勤務時間帯）'!$C$6:$K$35,9,FALSE))</f>
        <v/>
      </c>
      <c r="AB23" s="52" t="str">
        <f>IF(AB22="","",VLOOKUP(AB22,'[3]シフト記号表（勤務時間帯）'!$C$6:$K$35,9,FALSE))</f>
        <v/>
      </c>
      <c r="AC23" s="52" t="str">
        <f>IF(AC22="","",VLOOKUP(AC22,'[3]シフト記号表（勤務時間帯）'!$C$6:$K$35,9,FALSE))</f>
        <v/>
      </c>
      <c r="AD23" s="52" t="str">
        <f>IF(AD22="","",VLOOKUP(AD22,'[3]シフト記号表（勤務時間帯）'!$C$6:$K$35,9,FALSE))</f>
        <v/>
      </c>
      <c r="AE23" s="52" t="str">
        <f>IF(AE22="","",VLOOKUP(AE22,'[3]シフト記号表（勤務時間帯）'!$C$6:$K$35,9,FALSE))</f>
        <v/>
      </c>
      <c r="AF23" s="53" t="str">
        <f>IF(AF22="","",VLOOKUP(AF22,'[3]シフト記号表（勤務時間帯）'!$C$6:$K$35,9,FALSE))</f>
        <v/>
      </c>
      <c r="AG23" s="51" t="str">
        <f>IF(AG22="","",VLOOKUP(AG22,'[3]シフト記号表（勤務時間帯）'!$C$6:$K$35,9,FALSE))</f>
        <v/>
      </c>
      <c r="AH23" s="52" t="str">
        <f>IF(AH22="","",VLOOKUP(AH22,'[3]シフト記号表（勤務時間帯）'!$C$6:$K$35,9,FALSE))</f>
        <v/>
      </c>
      <c r="AI23" s="52" t="str">
        <f>IF(AI22="","",VLOOKUP(AI22,'[3]シフト記号表（勤務時間帯）'!$C$6:$K$35,9,FALSE))</f>
        <v/>
      </c>
      <c r="AJ23" s="52" t="str">
        <f>IF(AJ22="","",VLOOKUP(AJ22,'[3]シフト記号表（勤務時間帯）'!$C$6:$K$35,9,FALSE))</f>
        <v/>
      </c>
      <c r="AK23" s="52" t="str">
        <f>IF(AK22="","",VLOOKUP(AK22,'[3]シフト記号表（勤務時間帯）'!$C$6:$K$35,9,FALSE))</f>
        <v/>
      </c>
      <c r="AL23" s="52" t="str">
        <f>IF(AL22="","",VLOOKUP(AL22,'[3]シフト記号表（勤務時間帯）'!$C$6:$K$35,9,FALSE))</f>
        <v/>
      </c>
      <c r="AM23" s="53" t="str">
        <f>IF(AM22="","",VLOOKUP(AM22,'[3]シフト記号表（勤務時間帯）'!$C$6:$K$35,9,FALSE))</f>
        <v/>
      </c>
      <c r="AN23" s="51" t="str">
        <f>IF(AN22="","",VLOOKUP(AN22,'[3]シフト記号表（勤務時間帯）'!$C$6:$K$35,9,FALSE))</f>
        <v/>
      </c>
      <c r="AO23" s="52" t="str">
        <f>IF(AO22="","",VLOOKUP(AO22,'[3]シフト記号表（勤務時間帯）'!$C$6:$K$35,9,FALSE))</f>
        <v/>
      </c>
      <c r="AP23" s="52" t="str">
        <f>IF(AP22="","",VLOOKUP(AP22,'[3]シフト記号表（勤務時間帯）'!$C$6:$K$35,9,FALSE))</f>
        <v/>
      </c>
      <c r="AQ23" s="52" t="str">
        <f>IF(AQ22="","",VLOOKUP(AQ22,'[3]シフト記号表（勤務時間帯）'!$C$6:$K$35,9,FALSE))</f>
        <v/>
      </c>
      <c r="AR23" s="52" t="str">
        <f>IF(AR22="","",VLOOKUP(AR22,'[3]シフト記号表（勤務時間帯）'!$C$6:$K$35,9,FALSE))</f>
        <v/>
      </c>
      <c r="AS23" s="52" t="str">
        <f>IF(AS22="","",VLOOKUP(AS22,'[3]シフト記号表（勤務時間帯）'!$C$6:$K$35,9,FALSE))</f>
        <v/>
      </c>
      <c r="AT23" s="53" t="str">
        <f>IF(AT22="","",VLOOKUP(AT22,'[3]シフト記号表（勤務時間帯）'!$C$6:$K$35,9,FALSE))</f>
        <v/>
      </c>
      <c r="AU23" s="51" t="str">
        <f>IF(AU22="","",VLOOKUP(AU22,'[3]シフト記号表（勤務時間帯）'!$C$6:$K$35,9,FALSE))</f>
        <v/>
      </c>
      <c r="AV23" s="52" t="str">
        <f>IF(AV22="","",VLOOKUP(AV22,'[3]シフト記号表（勤務時間帯）'!$C$6:$K$35,9,FALSE))</f>
        <v/>
      </c>
      <c r="AW23" s="52" t="str">
        <f>IF(AW22="","",VLOOKUP(AW22,'[3]シフト記号表（勤務時間帯）'!$C$6:$K$35,9,FALSE))</f>
        <v/>
      </c>
      <c r="AX23" s="257">
        <f>IF($BB$3="４週",SUM(S23:AT23),IF($BB$3="暦月",SUM(S23:AW23),""))</f>
        <v>0</v>
      </c>
      <c r="AY23" s="258"/>
      <c r="AZ23" s="259">
        <f>IF($BB$3="４週",AX23/4,IF($BB$3="暦月",地密通所!AX23/(地密通所!$BB$8/7),""))</f>
        <v>0</v>
      </c>
      <c r="BA23" s="260"/>
      <c r="BB23" s="306"/>
      <c r="BC23" s="307"/>
      <c r="BD23" s="307"/>
      <c r="BE23" s="307"/>
      <c r="BF23" s="308"/>
    </row>
    <row r="24" spans="2:58" ht="20.25" customHeight="1" x14ac:dyDescent="0.45">
      <c r="B24" s="268"/>
      <c r="C24" s="318"/>
      <c r="D24" s="319"/>
      <c r="E24" s="320"/>
      <c r="F24" s="54">
        <f>C22</f>
        <v>0</v>
      </c>
      <c r="G24" s="280"/>
      <c r="H24" s="285"/>
      <c r="I24" s="283"/>
      <c r="J24" s="283"/>
      <c r="K24" s="284"/>
      <c r="L24" s="290"/>
      <c r="M24" s="249"/>
      <c r="N24" s="249"/>
      <c r="O24" s="250"/>
      <c r="P24" s="298" t="s">
        <v>43</v>
      </c>
      <c r="Q24" s="299"/>
      <c r="R24" s="300"/>
      <c r="S24" s="55" t="str">
        <f>IF(S22="","",VLOOKUP(S22,'[3]シフト記号表（勤務時間帯）'!$C$6:$U$35,19,FALSE))</f>
        <v/>
      </c>
      <c r="T24" s="56" t="str">
        <f>IF(T22="","",VLOOKUP(T22,'[3]シフト記号表（勤務時間帯）'!$C$6:$U$35,19,FALSE))</f>
        <v/>
      </c>
      <c r="U24" s="56" t="str">
        <f>IF(U22="","",VLOOKUP(U22,'[3]シフト記号表（勤務時間帯）'!$C$6:$U$35,19,FALSE))</f>
        <v/>
      </c>
      <c r="V24" s="56" t="str">
        <f>IF(V22="","",VLOOKUP(V22,'[3]シフト記号表（勤務時間帯）'!$C$6:$U$35,19,FALSE))</f>
        <v/>
      </c>
      <c r="W24" s="56" t="str">
        <f>IF(W22="","",VLOOKUP(W22,'[3]シフト記号表（勤務時間帯）'!$C$6:$U$35,19,FALSE))</f>
        <v/>
      </c>
      <c r="X24" s="56" t="str">
        <f>IF(X22="","",VLOOKUP(X22,'[3]シフト記号表（勤務時間帯）'!$C$6:$U$35,19,FALSE))</f>
        <v/>
      </c>
      <c r="Y24" s="57" t="str">
        <f>IF(Y22="","",VLOOKUP(Y22,'[3]シフト記号表（勤務時間帯）'!$C$6:$U$35,19,FALSE))</f>
        <v/>
      </c>
      <c r="Z24" s="55" t="str">
        <f>IF(Z22="","",VLOOKUP(Z22,'[3]シフト記号表（勤務時間帯）'!$C$6:$U$35,19,FALSE))</f>
        <v/>
      </c>
      <c r="AA24" s="56" t="str">
        <f>IF(AA22="","",VLOOKUP(AA22,'[3]シフト記号表（勤務時間帯）'!$C$6:$U$35,19,FALSE))</f>
        <v/>
      </c>
      <c r="AB24" s="56" t="str">
        <f>IF(AB22="","",VLOOKUP(AB22,'[3]シフト記号表（勤務時間帯）'!$C$6:$U$35,19,FALSE))</f>
        <v/>
      </c>
      <c r="AC24" s="56" t="str">
        <f>IF(AC22="","",VLOOKUP(AC22,'[3]シフト記号表（勤務時間帯）'!$C$6:$U$35,19,FALSE))</f>
        <v/>
      </c>
      <c r="AD24" s="56" t="str">
        <f>IF(AD22="","",VLOOKUP(AD22,'[3]シフト記号表（勤務時間帯）'!$C$6:$U$35,19,FALSE))</f>
        <v/>
      </c>
      <c r="AE24" s="56" t="str">
        <f>IF(AE22="","",VLOOKUP(AE22,'[3]シフト記号表（勤務時間帯）'!$C$6:$U$35,19,FALSE))</f>
        <v/>
      </c>
      <c r="AF24" s="57" t="str">
        <f>IF(AF22="","",VLOOKUP(AF22,'[3]シフト記号表（勤務時間帯）'!$C$6:$U$35,19,FALSE))</f>
        <v/>
      </c>
      <c r="AG24" s="55" t="str">
        <f>IF(AG22="","",VLOOKUP(AG22,'[3]シフト記号表（勤務時間帯）'!$C$6:$U$35,19,FALSE))</f>
        <v/>
      </c>
      <c r="AH24" s="56" t="str">
        <f>IF(AH22="","",VLOOKUP(AH22,'[3]シフト記号表（勤務時間帯）'!$C$6:$U$35,19,FALSE))</f>
        <v/>
      </c>
      <c r="AI24" s="56" t="str">
        <f>IF(AI22="","",VLOOKUP(AI22,'[3]シフト記号表（勤務時間帯）'!$C$6:$U$35,19,FALSE))</f>
        <v/>
      </c>
      <c r="AJ24" s="56" t="str">
        <f>IF(AJ22="","",VLOOKUP(AJ22,'[3]シフト記号表（勤務時間帯）'!$C$6:$U$35,19,FALSE))</f>
        <v/>
      </c>
      <c r="AK24" s="56" t="str">
        <f>IF(AK22="","",VLOOKUP(AK22,'[3]シフト記号表（勤務時間帯）'!$C$6:$U$35,19,FALSE))</f>
        <v/>
      </c>
      <c r="AL24" s="56" t="str">
        <f>IF(AL22="","",VLOOKUP(AL22,'[3]シフト記号表（勤務時間帯）'!$C$6:$U$35,19,FALSE))</f>
        <v/>
      </c>
      <c r="AM24" s="57" t="str">
        <f>IF(AM22="","",VLOOKUP(AM22,'[3]シフト記号表（勤務時間帯）'!$C$6:$U$35,19,FALSE))</f>
        <v/>
      </c>
      <c r="AN24" s="55" t="str">
        <f>IF(AN22="","",VLOOKUP(AN22,'[3]シフト記号表（勤務時間帯）'!$C$6:$U$35,19,FALSE))</f>
        <v/>
      </c>
      <c r="AO24" s="56" t="str">
        <f>IF(AO22="","",VLOOKUP(AO22,'[3]シフト記号表（勤務時間帯）'!$C$6:$U$35,19,FALSE))</f>
        <v/>
      </c>
      <c r="AP24" s="56" t="str">
        <f>IF(AP22="","",VLOOKUP(AP22,'[3]シフト記号表（勤務時間帯）'!$C$6:$U$35,19,FALSE))</f>
        <v/>
      </c>
      <c r="AQ24" s="56" t="str">
        <f>IF(AQ22="","",VLOOKUP(AQ22,'[3]シフト記号表（勤務時間帯）'!$C$6:$U$35,19,FALSE))</f>
        <v/>
      </c>
      <c r="AR24" s="56" t="str">
        <f>IF(AR22="","",VLOOKUP(AR22,'[3]シフト記号表（勤務時間帯）'!$C$6:$U$35,19,FALSE))</f>
        <v/>
      </c>
      <c r="AS24" s="56" t="str">
        <f>IF(AS22="","",VLOOKUP(AS22,'[3]シフト記号表（勤務時間帯）'!$C$6:$U$35,19,FALSE))</f>
        <v/>
      </c>
      <c r="AT24" s="57" t="str">
        <f>IF(AT22="","",VLOOKUP(AT22,'[3]シフト記号表（勤務時間帯）'!$C$6:$U$35,19,FALSE))</f>
        <v/>
      </c>
      <c r="AU24" s="55" t="str">
        <f>IF(AU22="","",VLOOKUP(AU22,'[3]シフト記号表（勤務時間帯）'!$C$6:$U$35,19,FALSE))</f>
        <v/>
      </c>
      <c r="AV24" s="56" t="str">
        <f>IF(AV22="","",VLOOKUP(AV22,'[3]シフト記号表（勤務時間帯）'!$C$6:$U$35,19,FALSE))</f>
        <v/>
      </c>
      <c r="AW24" s="56" t="str">
        <f>IF(AW22="","",VLOOKUP(AW22,'[3]シフト記号表（勤務時間帯）'!$C$6:$U$35,19,FALSE))</f>
        <v/>
      </c>
      <c r="AX24" s="264">
        <f>IF($BB$3="４週",SUM(S24:AT24),IF($BB$3="暦月",SUM(S24:AW24),""))</f>
        <v>0</v>
      </c>
      <c r="AY24" s="265"/>
      <c r="AZ24" s="266">
        <f>IF($BB$3="４週",AX24/4,IF($BB$3="暦月",地密通所!AX24/(地密通所!$BB$8/7),""))</f>
        <v>0</v>
      </c>
      <c r="BA24" s="267"/>
      <c r="BB24" s="309"/>
      <c r="BC24" s="310"/>
      <c r="BD24" s="310"/>
      <c r="BE24" s="310"/>
      <c r="BF24" s="311"/>
    </row>
    <row r="25" spans="2:58" ht="20.25" customHeight="1" x14ac:dyDescent="0.45">
      <c r="B25" s="268">
        <f>B22+1</f>
        <v>2</v>
      </c>
      <c r="C25" s="312"/>
      <c r="D25" s="313"/>
      <c r="E25" s="314"/>
      <c r="F25" s="58"/>
      <c r="G25" s="279"/>
      <c r="H25" s="282"/>
      <c r="I25" s="283"/>
      <c r="J25" s="283"/>
      <c r="K25" s="284"/>
      <c r="L25" s="289"/>
      <c r="M25" s="246"/>
      <c r="N25" s="246"/>
      <c r="O25" s="247"/>
      <c r="P25" s="292" t="s">
        <v>41</v>
      </c>
      <c r="Q25" s="293"/>
      <c r="R25" s="294"/>
      <c r="S25" s="47"/>
      <c r="T25" s="48"/>
      <c r="U25" s="48"/>
      <c r="V25" s="48"/>
      <c r="W25" s="48"/>
      <c r="X25" s="48"/>
      <c r="Y25" s="49"/>
      <c r="Z25" s="47"/>
      <c r="AA25" s="48"/>
      <c r="AB25" s="48"/>
      <c r="AC25" s="48"/>
      <c r="AD25" s="48"/>
      <c r="AE25" s="48"/>
      <c r="AF25" s="49"/>
      <c r="AG25" s="47"/>
      <c r="AH25" s="48"/>
      <c r="AI25" s="48"/>
      <c r="AJ25" s="48"/>
      <c r="AK25" s="48"/>
      <c r="AL25" s="48"/>
      <c r="AM25" s="49"/>
      <c r="AN25" s="47"/>
      <c r="AO25" s="48"/>
      <c r="AP25" s="48"/>
      <c r="AQ25" s="48"/>
      <c r="AR25" s="48"/>
      <c r="AS25" s="48"/>
      <c r="AT25" s="49"/>
      <c r="AU25" s="47"/>
      <c r="AV25" s="48"/>
      <c r="AW25" s="48"/>
      <c r="AX25" s="241"/>
      <c r="AY25" s="242"/>
      <c r="AZ25" s="243"/>
      <c r="BA25" s="244"/>
      <c r="BB25" s="303"/>
      <c r="BC25" s="304"/>
      <c r="BD25" s="304"/>
      <c r="BE25" s="304"/>
      <c r="BF25" s="305"/>
    </row>
    <row r="26" spans="2:58" ht="20.25" customHeight="1" x14ac:dyDescent="0.45">
      <c r="B26" s="268"/>
      <c r="C26" s="315"/>
      <c r="D26" s="316"/>
      <c r="E26" s="317"/>
      <c r="F26" s="50"/>
      <c r="G26" s="280"/>
      <c r="H26" s="285"/>
      <c r="I26" s="283"/>
      <c r="J26" s="283"/>
      <c r="K26" s="284"/>
      <c r="L26" s="290"/>
      <c r="M26" s="249"/>
      <c r="N26" s="249"/>
      <c r="O26" s="250"/>
      <c r="P26" s="254" t="s">
        <v>42</v>
      </c>
      <c r="Q26" s="255"/>
      <c r="R26" s="256"/>
      <c r="S26" s="51" t="str">
        <f>IF(S25="","",VLOOKUP(S25,'[3]シフト記号表（勤務時間帯）'!$C$6:$K$35,9,FALSE))</f>
        <v/>
      </c>
      <c r="T26" s="52" t="str">
        <f>IF(T25="","",VLOOKUP(T25,'[3]シフト記号表（勤務時間帯）'!$C$6:$K$35,9,FALSE))</f>
        <v/>
      </c>
      <c r="U26" s="52" t="str">
        <f>IF(U25="","",VLOOKUP(U25,'[3]シフト記号表（勤務時間帯）'!$C$6:$K$35,9,FALSE))</f>
        <v/>
      </c>
      <c r="V26" s="52" t="str">
        <f>IF(V25="","",VLOOKUP(V25,'[3]シフト記号表（勤務時間帯）'!$C$6:$K$35,9,FALSE))</f>
        <v/>
      </c>
      <c r="W26" s="52" t="str">
        <f>IF(W25="","",VLOOKUP(W25,'[3]シフト記号表（勤務時間帯）'!$C$6:$K$35,9,FALSE))</f>
        <v/>
      </c>
      <c r="X26" s="52" t="str">
        <f>IF(X25="","",VLOOKUP(X25,'[3]シフト記号表（勤務時間帯）'!$C$6:$K$35,9,FALSE))</f>
        <v/>
      </c>
      <c r="Y26" s="53" t="str">
        <f>IF(Y25="","",VLOOKUP(Y25,'[3]シフト記号表（勤務時間帯）'!$C$6:$K$35,9,FALSE))</f>
        <v/>
      </c>
      <c r="Z26" s="51" t="str">
        <f>IF(Z25="","",VLOOKUP(Z25,'[3]シフト記号表（勤務時間帯）'!$C$6:$K$35,9,FALSE))</f>
        <v/>
      </c>
      <c r="AA26" s="52" t="str">
        <f>IF(AA25="","",VLOOKUP(AA25,'[3]シフト記号表（勤務時間帯）'!$C$6:$K$35,9,FALSE))</f>
        <v/>
      </c>
      <c r="AB26" s="52" t="str">
        <f>IF(AB25="","",VLOOKUP(AB25,'[3]シフト記号表（勤務時間帯）'!$C$6:$K$35,9,FALSE))</f>
        <v/>
      </c>
      <c r="AC26" s="52" t="str">
        <f>IF(AC25="","",VLOOKUP(AC25,'[3]シフト記号表（勤務時間帯）'!$C$6:$K$35,9,FALSE))</f>
        <v/>
      </c>
      <c r="AD26" s="52" t="str">
        <f>IF(AD25="","",VLOOKUP(AD25,'[3]シフト記号表（勤務時間帯）'!$C$6:$K$35,9,FALSE))</f>
        <v/>
      </c>
      <c r="AE26" s="52" t="str">
        <f>IF(AE25="","",VLOOKUP(AE25,'[3]シフト記号表（勤務時間帯）'!$C$6:$K$35,9,FALSE))</f>
        <v/>
      </c>
      <c r="AF26" s="53" t="str">
        <f>IF(AF25="","",VLOOKUP(AF25,'[3]シフト記号表（勤務時間帯）'!$C$6:$K$35,9,FALSE))</f>
        <v/>
      </c>
      <c r="AG26" s="51" t="str">
        <f>IF(AG25="","",VLOOKUP(AG25,'[3]シフト記号表（勤務時間帯）'!$C$6:$K$35,9,FALSE))</f>
        <v/>
      </c>
      <c r="AH26" s="52" t="str">
        <f>IF(AH25="","",VLOOKUP(AH25,'[3]シフト記号表（勤務時間帯）'!$C$6:$K$35,9,FALSE))</f>
        <v/>
      </c>
      <c r="AI26" s="52" t="str">
        <f>IF(AI25="","",VLOOKUP(AI25,'[3]シフト記号表（勤務時間帯）'!$C$6:$K$35,9,FALSE))</f>
        <v/>
      </c>
      <c r="AJ26" s="52" t="str">
        <f>IF(AJ25="","",VLOOKUP(AJ25,'[3]シフト記号表（勤務時間帯）'!$C$6:$K$35,9,FALSE))</f>
        <v/>
      </c>
      <c r="AK26" s="52" t="str">
        <f>IF(AK25="","",VLOOKUP(AK25,'[3]シフト記号表（勤務時間帯）'!$C$6:$K$35,9,FALSE))</f>
        <v/>
      </c>
      <c r="AL26" s="52" t="str">
        <f>IF(AL25="","",VLOOKUP(AL25,'[3]シフト記号表（勤務時間帯）'!$C$6:$K$35,9,FALSE))</f>
        <v/>
      </c>
      <c r="AM26" s="53" t="str">
        <f>IF(AM25="","",VLOOKUP(AM25,'[3]シフト記号表（勤務時間帯）'!$C$6:$K$35,9,FALSE))</f>
        <v/>
      </c>
      <c r="AN26" s="51" t="str">
        <f>IF(AN25="","",VLOOKUP(AN25,'[3]シフト記号表（勤務時間帯）'!$C$6:$K$35,9,FALSE))</f>
        <v/>
      </c>
      <c r="AO26" s="52" t="str">
        <f>IF(AO25="","",VLOOKUP(AO25,'[3]シフト記号表（勤務時間帯）'!$C$6:$K$35,9,FALSE))</f>
        <v/>
      </c>
      <c r="AP26" s="52" t="str">
        <f>IF(AP25="","",VLOOKUP(AP25,'[3]シフト記号表（勤務時間帯）'!$C$6:$K$35,9,FALSE))</f>
        <v/>
      </c>
      <c r="AQ26" s="52" t="str">
        <f>IF(AQ25="","",VLOOKUP(AQ25,'[3]シフト記号表（勤務時間帯）'!$C$6:$K$35,9,FALSE))</f>
        <v/>
      </c>
      <c r="AR26" s="52" t="str">
        <f>IF(AR25="","",VLOOKUP(AR25,'[3]シフト記号表（勤務時間帯）'!$C$6:$K$35,9,FALSE))</f>
        <v/>
      </c>
      <c r="AS26" s="52" t="str">
        <f>IF(AS25="","",VLOOKUP(AS25,'[3]シフト記号表（勤務時間帯）'!$C$6:$K$35,9,FALSE))</f>
        <v/>
      </c>
      <c r="AT26" s="53" t="str">
        <f>IF(AT25="","",VLOOKUP(AT25,'[3]シフト記号表（勤務時間帯）'!$C$6:$K$35,9,FALSE))</f>
        <v/>
      </c>
      <c r="AU26" s="51" t="str">
        <f>IF(AU25="","",VLOOKUP(AU25,'[3]シフト記号表（勤務時間帯）'!$C$6:$K$35,9,FALSE))</f>
        <v/>
      </c>
      <c r="AV26" s="52" t="str">
        <f>IF(AV25="","",VLOOKUP(AV25,'[3]シフト記号表（勤務時間帯）'!$C$6:$K$35,9,FALSE))</f>
        <v/>
      </c>
      <c r="AW26" s="52" t="str">
        <f>IF(AW25="","",VLOOKUP(AW25,'[3]シフト記号表（勤務時間帯）'!$C$6:$K$35,9,FALSE))</f>
        <v/>
      </c>
      <c r="AX26" s="257">
        <f>IF($BB$3="４週",SUM(S26:AT26),IF($BB$3="暦月",SUM(S26:AW26),""))</f>
        <v>0</v>
      </c>
      <c r="AY26" s="258"/>
      <c r="AZ26" s="259">
        <f>IF($BB$3="４週",AX26/4,IF($BB$3="暦月",地密通所!AX26/(地密通所!$BB$8/7),""))</f>
        <v>0</v>
      </c>
      <c r="BA26" s="260"/>
      <c r="BB26" s="306"/>
      <c r="BC26" s="307"/>
      <c r="BD26" s="307"/>
      <c r="BE26" s="307"/>
      <c r="BF26" s="308"/>
    </row>
    <row r="27" spans="2:58" ht="20.25" customHeight="1" x14ac:dyDescent="0.45">
      <c r="B27" s="268"/>
      <c r="C27" s="318"/>
      <c r="D27" s="319"/>
      <c r="E27" s="320"/>
      <c r="F27" s="50">
        <f>C25</f>
        <v>0</v>
      </c>
      <c r="G27" s="301"/>
      <c r="H27" s="285"/>
      <c r="I27" s="283"/>
      <c r="J27" s="283"/>
      <c r="K27" s="284"/>
      <c r="L27" s="302"/>
      <c r="M27" s="296"/>
      <c r="N27" s="296"/>
      <c r="O27" s="297"/>
      <c r="P27" s="298" t="s">
        <v>43</v>
      </c>
      <c r="Q27" s="299"/>
      <c r="R27" s="300"/>
      <c r="S27" s="55" t="str">
        <f>IF(S25="","",VLOOKUP(S25,'[3]シフト記号表（勤務時間帯）'!$C$6:$U$35,19,FALSE))</f>
        <v/>
      </c>
      <c r="T27" s="56" t="str">
        <f>IF(T25="","",VLOOKUP(T25,'[3]シフト記号表（勤務時間帯）'!$C$6:$U$35,19,FALSE))</f>
        <v/>
      </c>
      <c r="U27" s="56" t="str">
        <f>IF(U25="","",VLOOKUP(U25,'[3]シフト記号表（勤務時間帯）'!$C$6:$U$35,19,FALSE))</f>
        <v/>
      </c>
      <c r="V27" s="56" t="str">
        <f>IF(V25="","",VLOOKUP(V25,'[3]シフト記号表（勤務時間帯）'!$C$6:$U$35,19,FALSE))</f>
        <v/>
      </c>
      <c r="W27" s="56" t="str">
        <f>IF(W25="","",VLOOKUP(W25,'[3]シフト記号表（勤務時間帯）'!$C$6:$U$35,19,FALSE))</f>
        <v/>
      </c>
      <c r="X27" s="56" t="str">
        <f>IF(X25="","",VLOOKUP(X25,'[3]シフト記号表（勤務時間帯）'!$C$6:$U$35,19,FALSE))</f>
        <v/>
      </c>
      <c r="Y27" s="57" t="str">
        <f>IF(Y25="","",VLOOKUP(Y25,'[3]シフト記号表（勤務時間帯）'!$C$6:$U$35,19,FALSE))</f>
        <v/>
      </c>
      <c r="Z27" s="55" t="str">
        <f>IF(Z25="","",VLOOKUP(Z25,'[3]シフト記号表（勤務時間帯）'!$C$6:$U$35,19,FALSE))</f>
        <v/>
      </c>
      <c r="AA27" s="56" t="str">
        <f>IF(AA25="","",VLOOKUP(AA25,'[3]シフト記号表（勤務時間帯）'!$C$6:$U$35,19,FALSE))</f>
        <v/>
      </c>
      <c r="AB27" s="56" t="str">
        <f>IF(AB25="","",VLOOKUP(AB25,'[3]シフト記号表（勤務時間帯）'!$C$6:$U$35,19,FALSE))</f>
        <v/>
      </c>
      <c r="AC27" s="56" t="str">
        <f>IF(AC25="","",VLOOKUP(AC25,'[3]シフト記号表（勤務時間帯）'!$C$6:$U$35,19,FALSE))</f>
        <v/>
      </c>
      <c r="AD27" s="56" t="str">
        <f>IF(AD25="","",VLOOKUP(AD25,'[3]シフト記号表（勤務時間帯）'!$C$6:$U$35,19,FALSE))</f>
        <v/>
      </c>
      <c r="AE27" s="56" t="str">
        <f>IF(AE25="","",VLOOKUP(AE25,'[3]シフト記号表（勤務時間帯）'!$C$6:$U$35,19,FALSE))</f>
        <v/>
      </c>
      <c r="AF27" s="57" t="str">
        <f>IF(AF25="","",VLOOKUP(AF25,'[3]シフト記号表（勤務時間帯）'!$C$6:$U$35,19,FALSE))</f>
        <v/>
      </c>
      <c r="AG27" s="55" t="str">
        <f>IF(AG25="","",VLOOKUP(AG25,'[3]シフト記号表（勤務時間帯）'!$C$6:$U$35,19,FALSE))</f>
        <v/>
      </c>
      <c r="AH27" s="56" t="str">
        <f>IF(AH25="","",VLOOKUP(AH25,'[3]シフト記号表（勤務時間帯）'!$C$6:$U$35,19,FALSE))</f>
        <v/>
      </c>
      <c r="AI27" s="56" t="str">
        <f>IF(AI25="","",VLOOKUP(AI25,'[3]シフト記号表（勤務時間帯）'!$C$6:$U$35,19,FALSE))</f>
        <v/>
      </c>
      <c r="AJ27" s="56" t="str">
        <f>IF(AJ25="","",VLOOKUP(AJ25,'[3]シフト記号表（勤務時間帯）'!$C$6:$U$35,19,FALSE))</f>
        <v/>
      </c>
      <c r="AK27" s="56" t="str">
        <f>IF(AK25="","",VLOOKUP(AK25,'[3]シフト記号表（勤務時間帯）'!$C$6:$U$35,19,FALSE))</f>
        <v/>
      </c>
      <c r="AL27" s="56" t="str">
        <f>IF(AL25="","",VLOOKUP(AL25,'[3]シフト記号表（勤務時間帯）'!$C$6:$U$35,19,FALSE))</f>
        <v/>
      </c>
      <c r="AM27" s="57" t="str">
        <f>IF(AM25="","",VLOOKUP(AM25,'[3]シフト記号表（勤務時間帯）'!$C$6:$U$35,19,FALSE))</f>
        <v/>
      </c>
      <c r="AN27" s="55" t="str">
        <f>IF(AN25="","",VLOOKUP(AN25,'[3]シフト記号表（勤務時間帯）'!$C$6:$U$35,19,FALSE))</f>
        <v/>
      </c>
      <c r="AO27" s="56" t="str">
        <f>IF(AO25="","",VLOOKUP(AO25,'[3]シフト記号表（勤務時間帯）'!$C$6:$U$35,19,FALSE))</f>
        <v/>
      </c>
      <c r="AP27" s="56" t="str">
        <f>IF(AP25="","",VLOOKUP(AP25,'[3]シフト記号表（勤務時間帯）'!$C$6:$U$35,19,FALSE))</f>
        <v/>
      </c>
      <c r="AQ27" s="56" t="str">
        <f>IF(AQ25="","",VLOOKUP(AQ25,'[3]シフト記号表（勤務時間帯）'!$C$6:$U$35,19,FALSE))</f>
        <v/>
      </c>
      <c r="AR27" s="56" t="str">
        <f>IF(AR25="","",VLOOKUP(AR25,'[3]シフト記号表（勤務時間帯）'!$C$6:$U$35,19,FALSE))</f>
        <v/>
      </c>
      <c r="AS27" s="56" t="str">
        <f>IF(AS25="","",VLOOKUP(AS25,'[3]シフト記号表（勤務時間帯）'!$C$6:$U$35,19,FALSE))</f>
        <v/>
      </c>
      <c r="AT27" s="57" t="str">
        <f>IF(AT25="","",VLOOKUP(AT25,'[3]シフト記号表（勤務時間帯）'!$C$6:$U$35,19,FALSE))</f>
        <v/>
      </c>
      <c r="AU27" s="55" t="str">
        <f>IF(AU25="","",VLOOKUP(AU25,'[3]シフト記号表（勤務時間帯）'!$C$6:$U$35,19,FALSE))</f>
        <v/>
      </c>
      <c r="AV27" s="56" t="str">
        <f>IF(AV25="","",VLOOKUP(AV25,'[3]シフト記号表（勤務時間帯）'!$C$6:$U$35,19,FALSE))</f>
        <v/>
      </c>
      <c r="AW27" s="56" t="str">
        <f>IF(AW25="","",VLOOKUP(AW25,'[3]シフト記号表（勤務時間帯）'!$C$6:$U$35,19,FALSE))</f>
        <v/>
      </c>
      <c r="AX27" s="264">
        <f>IF($BB$3="４週",SUM(S27:AT27),IF($BB$3="暦月",SUM(S27:AW27),""))</f>
        <v>0</v>
      </c>
      <c r="AY27" s="265"/>
      <c r="AZ27" s="266">
        <f>IF($BB$3="４週",AX27/4,IF($BB$3="暦月",地密通所!AX27/(地密通所!$BB$8/7),""))</f>
        <v>0</v>
      </c>
      <c r="BA27" s="267"/>
      <c r="BB27" s="309"/>
      <c r="BC27" s="310"/>
      <c r="BD27" s="310"/>
      <c r="BE27" s="310"/>
      <c r="BF27" s="311"/>
    </row>
    <row r="28" spans="2:58" ht="20.25" customHeight="1" x14ac:dyDescent="0.45">
      <c r="B28" s="268">
        <f>B25+1</f>
        <v>3</v>
      </c>
      <c r="C28" s="270"/>
      <c r="D28" s="271"/>
      <c r="E28" s="272"/>
      <c r="F28" s="58"/>
      <c r="G28" s="279"/>
      <c r="H28" s="282"/>
      <c r="I28" s="283"/>
      <c r="J28" s="283"/>
      <c r="K28" s="284"/>
      <c r="L28" s="289"/>
      <c r="M28" s="246"/>
      <c r="N28" s="246"/>
      <c r="O28" s="247"/>
      <c r="P28" s="292" t="s">
        <v>41</v>
      </c>
      <c r="Q28" s="293"/>
      <c r="R28" s="294"/>
      <c r="S28" s="47"/>
      <c r="T28" s="48"/>
      <c r="U28" s="48"/>
      <c r="V28" s="48"/>
      <c r="W28" s="48"/>
      <c r="X28" s="48"/>
      <c r="Y28" s="49"/>
      <c r="Z28" s="47"/>
      <c r="AA28" s="48"/>
      <c r="AB28" s="48"/>
      <c r="AC28" s="48"/>
      <c r="AD28" s="48"/>
      <c r="AE28" s="48"/>
      <c r="AF28" s="49"/>
      <c r="AG28" s="47"/>
      <c r="AH28" s="48"/>
      <c r="AI28" s="48"/>
      <c r="AJ28" s="48"/>
      <c r="AK28" s="48"/>
      <c r="AL28" s="48"/>
      <c r="AM28" s="49"/>
      <c r="AN28" s="47"/>
      <c r="AO28" s="48"/>
      <c r="AP28" s="48"/>
      <c r="AQ28" s="48"/>
      <c r="AR28" s="48"/>
      <c r="AS28" s="48"/>
      <c r="AT28" s="49"/>
      <c r="AU28" s="47"/>
      <c r="AV28" s="48"/>
      <c r="AW28" s="48"/>
      <c r="AX28" s="241"/>
      <c r="AY28" s="242"/>
      <c r="AZ28" s="243"/>
      <c r="BA28" s="244"/>
      <c r="BB28" s="303"/>
      <c r="BC28" s="304"/>
      <c r="BD28" s="304"/>
      <c r="BE28" s="304"/>
      <c r="BF28" s="305"/>
    </row>
    <row r="29" spans="2:58" ht="20.25" customHeight="1" x14ac:dyDescent="0.45">
      <c r="B29" s="268"/>
      <c r="C29" s="273"/>
      <c r="D29" s="274"/>
      <c r="E29" s="275"/>
      <c r="F29" s="50"/>
      <c r="G29" s="280"/>
      <c r="H29" s="285"/>
      <c r="I29" s="283"/>
      <c r="J29" s="283"/>
      <c r="K29" s="284"/>
      <c r="L29" s="290"/>
      <c r="M29" s="249"/>
      <c r="N29" s="249"/>
      <c r="O29" s="250"/>
      <c r="P29" s="254" t="s">
        <v>42</v>
      </c>
      <c r="Q29" s="255"/>
      <c r="R29" s="256"/>
      <c r="S29" s="51" t="str">
        <f>IF(S28="","",VLOOKUP(S28,'[3]シフト記号表（勤務時間帯）'!$C$6:$K$35,9,FALSE))</f>
        <v/>
      </c>
      <c r="T29" s="52" t="str">
        <f>IF(T28="","",VLOOKUP(T28,'[3]シフト記号表（勤務時間帯）'!$C$6:$K$35,9,FALSE))</f>
        <v/>
      </c>
      <c r="U29" s="52" t="str">
        <f>IF(U28="","",VLOOKUP(U28,'[3]シフト記号表（勤務時間帯）'!$C$6:$K$35,9,FALSE))</f>
        <v/>
      </c>
      <c r="V29" s="52" t="str">
        <f>IF(V28="","",VLOOKUP(V28,'[3]シフト記号表（勤務時間帯）'!$C$6:$K$35,9,FALSE))</f>
        <v/>
      </c>
      <c r="W29" s="52" t="str">
        <f>IF(W28="","",VLOOKUP(W28,'[3]シフト記号表（勤務時間帯）'!$C$6:$K$35,9,FALSE))</f>
        <v/>
      </c>
      <c r="X29" s="52" t="str">
        <f>IF(X28="","",VLOOKUP(X28,'[3]シフト記号表（勤務時間帯）'!$C$6:$K$35,9,FALSE))</f>
        <v/>
      </c>
      <c r="Y29" s="53" t="str">
        <f>IF(Y28="","",VLOOKUP(Y28,'[3]シフト記号表（勤務時間帯）'!$C$6:$K$35,9,FALSE))</f>
        <v/>
      </c>
      <c r="Z29" s="51" t="str">
        <f>IF(Z28="","",VLOOKUP(Z28,'[3]シフト記号表（勤務時間帯）'!$C$6:$K$35,9,FALSE))</f>
        <v/>
      </c>
      <c r="AA29" s="52" t="str">
        <f>IF(AA28="","",VLOOKUP(AA28,'[3]シフト記号表（勤務時間帯）'!$C$6:$K$35,9,FALSE))</f>
        <v/>
      </c>
      <c r="AB29" s="52" t="str">
        <f>IF(AB28="","",VLOOKUP(AB28,'[3]シフト記号表（勤務時間帯）'!$C$6:$K$35,9,FALSE))</f>
        <v/>
      </c>
      <c r="AC29" s="52" t="str">
        <f>IF(AC28="","",VLOOKUP(AC28,'[3]シフト記号表（勤務時間帯）'!$C$6:$K$35,9,FALSE))</f>
        <v/>
      </c>
      <c r="AD29" s="52" t="str">
        <f>IF(AD28="","",VLOOKUP(AD28,'[3]シフト記号表（勤務時間帯）'!$C$6:$K$35,9,FALSE))</f>
        <v/>
      </c>
      <c r="AE29" s="52" t="str">
        <f>IF(AE28="","",VLOOKUP(AE28,'[3]シフト記号表（勤務時間帯）'!$C$6:$K$35,9,FALSE))</f>
        <v/>
      </c>
      <c r="AF29" s="53" t="str">
        <f>IF(AF28="","",VLOOKUP(AF28,'[3]シフト記号表（勤務時間帯）'!$C$6:$K$35,9,FALSE))</f>
        <v/>
      </c>
      <c r="AG29" s="51" t="str">
        <f>IF(AG28="","",VLOOKUP(AG28,'[3]シフト記号表（勤務時間帯）'!$C$6:$K$35,9,FALSE))</f>
        <v/>
      </c>
      <c r="AH29" s="52" t="str">
        <f>IF(AH28="","",VLOOKUP(AH28,'[3]シフト記号表（勤務時間帯）'!$C$6:$K$35,9,FALSE))</f>
        <v/>
      </c>
      <c r="AI29" s="52" t="str">
        <f>IF(AI28="","",VLOOKUP(AI28,'[3]シフト記号表（勤務時間帯）'!$C$6:$K$35,9,FALSE))</f>
        <v/>
      </c>
      <c r="AJ29" s="52" t="str">
        <f>IF(AJ28="","",VLOOKUP(AJ28,'[3]シフト記号表（勤務時間帯）'!$C$6:$K$35,9,FALSE))</f>
        <v/>
      </c>
      <c r="AK29" s="52" t="str">
        <f>IF(AK28="","",VLOOKUP(AK28,'[3]シフト記号表（勤務時間帯）'!$C$6:$K$35,9,FALSE))</f>
        <v/>
      </c>
      <c r="AL29" s="52" t="str">
        <f>IF(AL28="","",VLOOKUP(AL28,'[3]シフト記号表（勤務時間帯）'!$C$6:$K$35,9,FALSE))</f>
        <v/>
      </c>
      <c r="AM29" s="53" t="str">
        <f>IF(AM28="","",VLOOKUP(AM28,'[3]シフト記号表（勤務時間帯）'!$C$6:$K$35,9,FALSE))</f>
        <v/>
      </c>
      <c r="AN29" s="51" t="str">
        <f>IF(AN28="","",VLOOKUP(AN28,'[3]シフト記号表（勤務時間帯）'!$C$6:$K$35,9,FALSE))</f>
        <v/>
      </c>
      <c r="AO29" s="52" t="str">
        <f>IF(AO28="","",VLOOKUP(AO28,'[3]シフト記号表（勤務時間帯）'!$C$6:$K$35,9,FALSE))</f>
        <v/>
      </c>
      <c r="AP29" s="52" t="str">
        <f>IF(AP28="","",VLOOKUP(AP28,'[3]シフト記号表（勤務時間帯）'!$C$6:$K$35,9,FALSE))</f>
        <v/>
      </c>
      <c r="AQ29" s="52" t="str">
        <f>IF(AQ28="","",VLOOKUP(AQ28,'[3]シフト記号表（勤務時間帯）'!$C$6:$K$35,9,FALSE))</f>
        <v/>
      </c>
      <c r="AR29" s="52" t="str">
        <f>IF(AR28="","",VLOOKUP(AR28,'[3]シフト記号表（勤務時間帯）'!$C$6:$K$35,9,FALSE))</f>
        <v/>
      </c>
      <c r="AS29" s="52" t="str">
        <f>IF(AS28="","",VLOOKUP(AS28,'[3]シフト記号表（勤務時間帯）'!$C$6:$K$35,9,FALSE))</f>
        <v/>
      </c>
      <c r="AT29" s="53" t="str">
        <f>IF(AT28="","",VLOOKUP(AT28,'[3]シフト記号表（勤務時間帯）'!$C$6:$K$35,9,FALSE))</f>
        <v/>
      </c>
      <c r="AU29" s="51" t="str">
        <f>IF(AU28="","",VLOOKUP(AU28,'[3]シフト記号表（勤務時間帯）'!$C$6:$K$35,9,FALSE))</f>
        <v/>
      </c>
      <c r="AV29" s="52" t="str">
        <f>IF(AV28="","",VLOOKUP(AV28,'[3]シフト記号表（勤務時間帯）'!$C$6:$K$35,9,FALSE))</f>
        <v/>
      </c>
      <c r="AW29" s="52" t="str">
        <f>IF(AW28="","",VLOOKUP(AW28,'[3]シフト記号表（勤務時間帯）'!$C$6:$K$35,9,FALSE))</f>
        <v/>
      </c>
      <c r="AX29" s="257">
        <f>IF($BB$3="４週",SUM(S29:AT29),IF($BB$3="暦月",SUM(S29:AW29),""))</f>
        <v>0</v>
      </c>
      <c r="AY29" s="258"/>
      <c r="AZ29" s="259">
        <f>IF($BB$3="４週",AX29/4,IF($BB$3="暦月",地密通所!AX29/(地密通所!$BB$8/7),""))</f>
        <v>0</v>
      </c>
      <c r="BA29" s="260"/>
      <c r="BB29" s="306"/>
      <c r="BC29" s="307"/>
      <c r="BD29" s="307"/>
      <c r="BE29" s="307"/>
      <c r="BF29" s="308"/>
    </row>
    <row r="30" spans="2:58" ht="20.25" customHeight="1" x14ac:dyDescent="0.45">
      <c r="B30" s="268"/>
      <c r="C30" s="276"/>
      <c r="D30" s="277"/>
      <c r="E30" s="278"/>
      <c r="F30" s="50">
        <f>C28</f>
        <v>0</v>
      </c>
      <c r="G30" s="301"/>
      <c r="H30" s="285"/>
      <c r="I30" s="283"/>
      <c r="J30" s="283"/>
      <c r="K30" s="284"/>
      <c r="L30" s="302"/>
      <c r="M30" s="296"/>
      <c r="N30" s="296"/>
      <c r="O30" s="297"/>
      <c r="P30" s="298" t="s">
        <v>43</v>
      </c>
      <c r="Q30" s="299"/>
      <c r="R30" s="300"/>
      <c r="S30" s="55" t="str">
        <f>IF(S28="","",VLOOKUP(S28,'[3]シフト記号表（勤務時間帯）'!$C$6:$U$35,19,FALSE))</f>
        <v/>
      </c>
      <c r="T30" s="56" t="str">
        <f>IF(T28="","",VLOOKUP(T28,'[3]シフト記号表（勤務時間帯）'!$C$6:$U$35,19,FALSE))</f>
        <v/>
      </c>
      <c r="U30" s="56" t="str">
        <f>IF(U28="","",VLOOKUP(U28,'[3]シフト記号表（勤務時間帯）'!$C$6:$U$35,19,FALSE))</f>
        <v/>
      </c>
      <c r="V30" s="56" t="str">
        <f>IF(V28="","",VLOOKUP(V28,'[3]シフト記号表（勤務時間帯）'!$C$6:$U$35,19,FALSE))</f>
        <v/>
      </c>
      <c r="W30" s="56" t="str">
        <f>IF(W28="","",VLOOKUP(W28,'[3]シフト記号表（勤務時間帯）'!$C$6:$U$35,19,FALSE))</f>
        <v/>
      </c>
      <c r="X30" s="56" t="str">
        <f>IF(X28="","",VLOOKUP(X28,'[3]シフト記号表（勤務時間帯）'!$C$6:$U$35,19,FALSE))</f>
        <v/>
      </c>
      <c r="Y30" s="57" t="str">
        <f>IF(Y28="","",VLOOKUP(Y28,'[3]シフト記号表（勤務時間帯）'!$C$6:$U$35,19,FALSE))</f>
        <v/>
      </c>
      <c r="Z30" s="55" t="str">
        <f>IF(Z28="","",VLOOKUP(Z28,'[3]シフト記号表（勤務時間帯）'!$C$6:$U$35,19,FALSE))</f>
        <v/>
      </c>
      <c r="AA30" s="56" t="str">
        <f>IF(AA28="","",VLOOKUP(AA28,'[3]シフト記号表（勤務時間帯）'!$C$6:$U$35,19,FALSE))</f>
        <v/>
      </c>
      <c r="AB30" s="56" t="str">
        <f>IF(AB28="","",VLOOKUP(AB28,'[3]シフト記号表（勤務時間帯）'!$C$6:$U$35,19,FALSE))</f>
        <v/>
      </c>
      <c r="AC30" s="56" t="str">
        <f>IF(AC28="","",VLOOKUP(AC28,'[3]シフト記号表（勤務時間帯）'!$C$6:$U$35,19,FALSE))</f>
        <v/>
      </c>
      <c r="AD30" s="56" t="str">
        <f>IF(AD28="","",VLOOKUP(AD28,'[3]シフト記号表（勤務時間帯）'!$C$6:$U$35,19,FALSE))</f>
        <v/>
      </c>
      <c r="AE30" s="56" t="str">
        <f>IF(AE28="","",VLOOKUP(AE28,'[3]シフト記号表（勤務時間帯）'!$C$6:$U$35,19,FALSE))</f>
        <v/>
      </c>
      <c r="AF30" s="57" t="str">
        <f>IF(AF28="","",VLOOKUP(AF28,'[3]シフト記号表（勤務時間帯）'!$C$6:$U$35,19,FALSE))</f>
        <v/>
      </c>
      <c r="AG30" s="55" t="str">
        <f>IF(AG28="","",VLOOKUP(AG28,'[3]シフト記号表（勤務時間帯）'!$C$6:$U$35,19,FALSE))</f>
        <v/>
      </c>
      <c r="AH30" s="56" t="str">
        <f>IF(AH28="","",VLOOKUP(AH28,'[3]シフト記号表（勤務時間帯）'!$C$6:$U$35,19,FALSE))</f>
        <v/>
      </c>
      <c r="AI30" s="56" t="str">
        <f>IF(AI28="","",VLOOKUP(AI28,'[3]シフト記号表（勤務時間帯）'!$C$6:$U$35,19,FALSE))</f>
        <v/>
      </c>
      <c r="AJ30" s="56" t="str">
        <f>IF(AJ28="","",VLOOKUP(AJ28,'[3]シフト記号表（勤務時間帯）'!$C$6:$U$35,19,FALSE))</f>
        <v/>
      </c>
      <c r="AK30" s="56" t="str">
        <f>IF(AK28="","",VLOOKUP(AK28,'[3]シフト記号表（勤務時間帯）'!$C$6:$U$35,19,FALSE))</f>
        <v/>
      </c>
      <c r="AL30" s="56" t="str">
        <f>IF(AL28="","",VLOOKUP(AL28,'[3]シフト記号表（勤務時間帯）'!$C$6:$U$35,19,FALSE))</f>
        <v/>
      </c>
      <c r="AM30" s="57" t="str">
        <f>IF(AM28="","",VLOOKUP(AM28,'[3]シフト記号表（勤務時間帯）'!$C$6:$U$35,19,FALSE))</f>
        <v/>
      </c>
      <c r="AN30" s="55" t="str">
        <f>IF(AN28="","",VLOOKUP(AN28,'[3]シフト記号表（勤務時間帯）'!$C$6:$U$35,19,FALSE))</f>
        <v/>
      </c>
      <c r="AO30" s="56" t="str">
        <f>IF(AO28="","",VLOOKUP(AO28,'[3]シフト記号表（勤務時間帯）'!$C$6:$U$35,19,FALSE))</f>
        <v/>
      </c>
      <c r="AP30" s="56" t="str">
        <f>IF(AP28="","",VLOOKUP(AP28,'[3]シフト記号表（勤務時間帯）'!$C$6:$U$35,19,FALSE))</f>
        <v/>
      </c>
      <c r="AQ30" s="56" t="str">
        <f>IF(AQ28="","",VLOOKUP(AQ28,'[3]シフト記号表（勤務時間帯）'!$C$6:$U$35,19,FALSE))</f>
        <v/>
      </c>
      <c r="AR30" s="56" t="str">
        <f>IF(AR28="","",VLOOKUP(AR28,'[3]シフト記号表（勤務時間帯）'!$C$6:$U$35,19,FALSE))</f>
        <v/>
      </c>
      <c r="AS30" s="56" t="str">
        <f>IF(AS28="","",VLOOKUP(AS28,'[3]シフト記号表（勤務時間帯）'!$C$6:$U$35,19,FALSE))</f>
        <v/>
      </c>
      <c r="AT30" s="57" t="str">
        <f>IF(AT28="","",VLOOKUP(AT28,'[3]シフト記号表（勤務時間帯）'!$C$6:$U$35,19,FALSE))</f>
        <v/>
      </c>
      <c r="AU30" s="55" t="str">
        <f>IF(AU28="","",VLOOKUP(AU28,'[3]シフト記号表（勤務時間帯）'!$C$6:$U$35,19,FALSE))</f>
        <v/>
      </c>
      <c r="AV30" s="56" t="str">
        <f>IF(AV28="","",VLOOKUP(AV28,'[3]シフト記号表（勤務時間帯）'!$C$6:$U$35,19,FALSE))</f>
        <v/>
      </c>
      <c r="AW30" s="56" t="str">
        <f>IF(AW28="","",VLOOKUP(AW28,'[3]シフト記号表（勤務時間帯）'!$C$6:$U$35,19,FALSE))</f>
        <v/>
      </c>
      <c r="AX30" s="264">
        <f>IF($BB$3="４週",SUM(S30:AT30),IF($BB$3="暦月",SUM(S30:AW30),""))</f>
        <v>0</v>
      </c>
      <c r="AY30" s="265"/>
      <c r="AZ30" s="266">
        <f>IF($BB$3="４週",AX30/4,IF($BB$3="暦月",地密通所!AX30/(地密通所!$BB$8/7),""))</f>
        <v>0</v>
      </c>
      <c r="BA30" s="267"/>
      <c r="BB30" s="309"/>
      <c r="BC30" s="310"/>
      <c r="BD30" s="310"/>
      <c r="BE30" s="310"/>
      <c r="BF30" s="311"/>
    </row>
    <row r="31" spans="2:58" ht="20.25" customHeight="1" x14ac:dyDescent="0.45">
      <c r="B31" s="268">
        <f>B28+1</f>
        <v>4</v>
      </c>
      <c r="C31" s="270"/>
      <c r="D31" s="271"/>
      <c r="E31" s="272"/>
      <c r="F31" s="58"/>
      <c r="G31" s="279"/>
      <c r="H31" s="282"/>
      <c r="I31" s="283"/>
      <c r="J31" s="283"/>
      <c r="K31" s="284"/>
      <c r="L31" s="289"/>
      <c r="M31" s="246"/>
      <c r="N31" s="246"/>
      <c r="O31" s="247"/>
      <c r="P31" s="292" t="s">
        <v>41</v>
      </c>
      <c r="Q31" s="293"/>
      <c r="R31" s="294"/>
      <c r="S31" s="47"/>
      <c r="T31" s="48"/>
      <c r="U31" s="48"/>
      <c r="V31" s="48"/>
      <c r="W31" s="48"/>
      <c r="X31" s="48"/>
      <c r="Y31" s="49"/>
      <c r="Z31" s="47"/>
      <c r="AA31" s="48"/>
      <c r="AB31" s="48"/>
      <c r="AC31" s="48"/>
      <c r="AD31" s="48"/>
      <c r="AE31" s="48"/>
      <c r="AF31" s="49"/>
      <c r="AG31" s="47"/>
      <c r="AH31" s="48"/>
      <c r="AI31" s="48"/>
      <c r="AJ31" s="48"/>
      <c r="AK31" s="48"/>
      <c r="AL31" s="48"/>
      <c r="AM31" s="49"/>
      <c r="AN31" s="47"/>
      <c r="AO31" s="48"/>
      <c r="AP31" s="48"/>
      <c r="AQ31" s="48"/>
      <c r="AR31" s="48"/>
      <c r="AS31" s="48"/>
      <c r="AT31" s="49"/>
      <c r="AU31" s="47"/>
      <c r="AV31" s="48"/>
      <c r="AW31" s="48"/>
      <c r="AX31" s="241"/>
      <c r="AY31" s="242"/>
      <c r="AZ31" s="243"/>
      <c r="BA31" s="244"/>
      <c r="BB31" s="303"/>
      <c r="BC31" s="304"/>
      <c r="BD31" s="304"/>
      <c r="BE31" s="304"/>
      <c r="BF31" s="305"/>
    </row>
    <row r="32" spans="2:58" ht="20.25" customHeight="1" x14ac:dyDescent="0.45">
      <c r="B32" s="268"/>
      <c r="C32" s="273"/>
      <c r="D32" s="274"/>
      <c r="E32" s="275"/>
      <c r="F32" s="50"/>
      <c r="G32" s="280"/>
      <c r="H32" s="285"/>
      <c r="I32" s="283"/>
      <c r="J32" s="283"/>
      <c r="K32" s="284"/>
      <c r="L32" s="290"/>
      <c r="M32" s="249"/>
      <c r="N32" s="249"/>
      <c r="O32" s="250"/>
      <c r="P32" s="254" t="s">
        <v>42</v>
      </c>
      <c r="Q32" s="255"/>
      <c r="R32" s="256"/>
      <c r="S32" s="51" t="str">
        <f>IF(S31="","",VLOOKUP(S31,'[3]シフト記号表（勤務時間帯）'!$C$6:$K$35,9,FALSE))</f>
        <v/>
      </c>
      <c r="T32" s="52" t="str">
        <f>IF(T31="","",VLOOKUP(T31,'[3]シフト記号表（勤務時間帯）'!$C$6:$K$35,9,FALSE))</f>
        <v/>
      </c>
      <c r="U32" s="52" t="str">
        <f>IF(U31="","",VLOOKUP(U31,'[3]シフト記号表（勤務時間帯）'!$C$6:$K$35,9,FALSE))</f>
        <v/>
      </c>
      <c r="V32" s="52" t="str">
        <f>IF(V31="","",VLOOKUP(V31,'[3]シフト記号表（勤務時間帯）'!$C$6:$K$35,9,FALSE))</f>
        <v/>
      </c>
      <c r="W32" s="52" t="str">
        <f>IF(W31="","",VLOOKUP(W31,'[3]シフト記号表（勤務時間帯）'!$C$6:$K$35,9,FALSE))</f>
        <v/>
      </c>
      <c r="X32" s="52" t="str">
        <f>IF(X31="","",VLOOKUP(X31,'[3]シフト記号表（勤務時間帯）'!$C$6:$K$35,9,FALSE))</f>
        <v/>
      </c>
      <c r="Y32" s="53" t="str">
        <f>IF(Y31="","",VLOOKUP(Y31,'[3]シフト記号表（勤務時間帯）'!$C$6:$K$35,9,FALSE))</f>
        <v/>
      </c>
      <c r="Z32" s="51" t="str">
        <f>IF(Z31="","",VLOOKUP(Z31,'[3]シフト記号表（勤務時間帯）'!$C$6:$K$35,9,FALSE))</f>
        <v/>
      </c>
      <c r="AA32" s="52" t="str">
        <f>IF(AA31="","",VLOOKUP(AA31,'[3]シフト記号表（勤務時間帯）'!$C$6:$K$35,9,FALSE))</f>
        <v/>
      </c>
      <c r="AB32" s="52" t="str">
        <f>IF(AB31="","",VLOOKUP(AB31,'[3]シフト記号表（勤務時間帯）'!$C$6:$K$35,9,FALSE))</f>
        <v/>
      </c>
      <c r="AC32" s="52" t="str">
        <f>IF(AC31="","",VLOOKUP(AC31,'[3]シフト記号表（勤務時間帯）'!$C$6:$K$35,9,FALSE))</f>
        <v/>
      </c>
      <c r="AD32" s="52" t="str">
        <f>IF(AD31="","",VLOOKUP(AD31,'[3]シフト記号表（勤務時間帯）'!$C$6:$K$35,9,FALSE))</f>
        <v/>
      </c>
      <c r="AE32" s="52" t="str">
        <f>IF(AE31="","",VLOOKUP(AE31,'[3]シフト記号表（勤務時間帯）'!$C$6:$K$35,9,FALSE))</f>
        <v/>
      </c>
      <c r="AF32" s="53" t="str">
        <f>IF(AF31="","",VLOOKUP(AF31,'[3]シフト記号表（勤務時間帯）'!$C$6:$K$35,9,FALSE))</f>
        <v/>
      </c>
      <c r="AG32" s="51" t="str">
        <f>IF(AG31="","",VLOOKUP(AG31,'[3]シフト記号表（勤務時間帯）'!$C$6:$K$35,9,FALSE))</f>
        <v/>
      </c>
      <c r="AH32" s="52" t="str">
        <f>IF(AH31="","",VLOOKUP(AH31,'[3]シフト記号表（勤務時間帯）'!$C$6:$K$35,9,FALSE))</f>
        <v/>
      </c>
      <c r="AI32" s="52" t="str">
        <f>IF(AI31="","",VLOOKUP(AI31,'[3]シフト記号表（勤務時間帯）'!$C$6:$K$35,9,FALSE))</f>
        <v/>
      </c>
      <c r="AJ32" s="52" t="str">
        <f>IF(AJ31="","",VLOOKUP(AJ31,'[3]シフト記号表（勤務時間帯）'!$C$6:$K$35,9,FALSE))</f>
        <v/>
      </c>
      <c r="AK32" s="52" t="str">
        <f>IF(AK31="","",VLOOKUP(AK31,'[3]シフト記号表（勤務時間帯）'!$C$6:$K$35,9,FALSE))</f>
        <v/>
      </c>
      <c r="AL32" s="52" t="str">
        <f>IF(AL31="","",VLOOKUP(AL31,'[3]シフト記号表（勤務時間帯）'!$C$6:$K$35,9,FALSE))</f>
        <v/>
      </c>
      <c r="AM32" s="53" t="str">
        <f>IF(AM31="","",VLOOKUP(AM31,'[3]シフト記号表（勤務時間帯）'!$C$6:$K$35,9,FALSE))</f>
        <v/>
      </c>
      <c r="AN32" s="51" t="str">
        <f>IF(AN31="","",VLOOKUP(AN31,'[3]シフト記号表（勤務時間帯）'!$C$6:$K$35,9,FALSE))</f>
        <v/>
      </c>
      <c r="AO32" s="52" t="str">
        <f>IF(AO31="","",VLOOKUP(AO31,'[3]シフト記号表（勤務時間帯）'!$C$6:$K$35,9,FALSE))</f>
        <v/>
      </c>
      <c r="AP32" s="52" t="str">
        <f>IF(AP31="","",VLOOKUP(AP31,'[3]シフト記号表（勤務時間帯）'!$C$6:$K$35,9,FALSE))</f>
        <v/>
      </c>
      <c r="AQ32" s="52" t="str">
        <f>IF(AQ31="","",VLOOKUP(AQ31,'[3]シフト記号表（勤務時間帯）'!$C$6:$K$35,9,FALSE))</f>
        <v/>
      </c>
      <c r="AR32" s="52" t="str">
        <f>IF(AR31="","",VLOOKUP(AR31,'[3]シフト記号表（勤務時間帯）'!$C$6:$K$35,9,FALSE))</f>
        <v/>
      </c>
      <c r="AS32" s="52" t="str">
        <f>IF(AS31="","",VLOOKUP(AS31,'[3]シフト記号表（勤務時間帯）'!$C$6:$K$35,9,FALSE))</f>
        <v/>
      </c>
      <c r="AT32" s="53" t="str">
        <f>IF(AT31="","",VLOOKUP(AT31,'[3]シフト記号表（勤務時間帯）'!$C$6:$K$35,9,FALSE))</f>
        <v/>
      </c>
      <c r="AU32" s="51" t="str">
        <f>IF(AU31="","",VLOOKUP(AU31,'[3]シフト記号表（勤務時間帯）'!$C$6:$K$35,9,FALSE))</f>
        <v/>
      </c>
      <c r="AV32" s="52" t="str">
        <f>IF(AV31="","",VLOOKUP(AV31,'[3]シフト記号表（勤務時間帯）'!$C$6:$K$35,9,FALSE))</f>
        <v/>
      </c>
      <c r="AW32" s="52" t="str">
        <f>IF(AW31="","",VLOOKUP(AW31,'[3]シフト記号表（勤務時間帯）'!$C$6:$K$35,9,FALSE))</f>
        <v/>
      </c>
      <c r="AX32" s="257">
        <f>IF($BB$3="４週",SUM(S32:AT32),IF($BB$3="暦月",SUM(S32:AW32),""))</f>
        <v>0</v>
      </c>
      <c r="AY32" s="258"/>
      <c r="AZ32" s="259">
        <f>IF($BB$3="４週",AX32/4,IF($BB$3="暦月",地密通所!AX32/(地密通所!$BB$8/7),""))</f>
        <v>0</v>
      </c>
      <c r="BA32" s="260"/>
      <c r="BB32" s="306"/>
      <c r="BC32" s="307"/>
      <c r="BD32" s="307"/>
      <c r="BE32" s="307"/>
      <c r="BF32" s="308"/>
    </row>
    <row r="33" spans="2:58" ht="20.25" customHeight="1" x14ac:dyDescent="0.45">
      <c r="B33" s="268"/>
      <c r="C33" s="276"/>
      <c r="D33" s="277"/>
      <c r="E33" s="278"/>
      <c r="F33" s="50">
        <f>C31</f>
        <v>0</v>
      </c>
      <c r="G33" s="301"/>
      <c r="H33" s="285"/>
      <c r="I33" s="283"/>
      <c r="J33" s="283"/>
      <c r="K33" s="284"/>
      <c r="L33" s="302"/>
      <c r="M33" s="296"/>
      <c r="N33" s="296"/>
      <c r="O33" s="297"/>
      <c r="P33" s="298" t="s">
        <v>43</v>
      </c>
      <c r="Q33" s="299"/>
      <c r="R33" s="300"/>
      <c r="S33" s="55" t="str">
        <f>IF(S31="","",VLOOKUP(S31,'[3]シフト記号表（勤務時間帯）'!$C$6:$U$35,19,FALSE))</f>
        <v/>
      </c>
      <c r="T33" s="56" t="str">
        <f>IF(T31="","",VLOOKUP(T31,'[3]シフト記号表（勤務時間帯）'!$C$6:$U$35,19,FALSE))</f>
        <v/>
      </c>
      <c r="U33" s="56" t="str">
        <f>IF(U31="","",VLOOKUP(U31,'[3]シフト記号表（勤務時間帯）'!$C$6:$U$35,19,FALSE))</f>
        <v/>
      </c>
      <c r="V33" s="56" t="str">
        <f>IF(V31="","",VLOOKUP(V31,'[3]シフト記号表（勤務時間帯）'!$C$6:$U$35,19,FALSE))</f>
        <v/>
      </c>
      <c r="W33" s="56" t="str">
        <f>IF(W31="","",VLOOKUP(W31,'[3]シフト記号表（勤務時間帯）'!$C$6:$U$35,19,FALSE))</f>
        <v/>
      </c>
      <c r="X33" s="56" t="str">
        <f>IF(X31="","",VLOOKUP(X31,'[3]シフト記号表（勤務時間帯）'!$C$6:$U$35,19,FALSE))</f>
        <v/>
      </c>
      <c r="Y33" s="57" t="str">
        <f>IF(Y31="","",VLOOKUP(Y31,'[3]シフト記号表（勤務時間帯）'!$C$6:$U$35,19,FALSE))</f>
        <v/>
      </c>
      <c r="Z33" s="55" t="str">
        <f>IF(Z31="","",VLOOKUP(Z31,'[3]シフト記号表（勤務時間帯）'!$C$6:$U$35,19,FALSE))</f>
        <v/>
      </c>
      <c r="AA33" s="56" t="str">
        <f>IF(AA31="","",VLOOKUP(AA31,'[3]シフト記号表（勤務時間帯）'!$C$6:$U$35,19,FALSE))</f>
        <v/>
      </c>
      <c r="AB33" s="56" t="str">
        <f>IF(AB31="","",VLOOKUP(AB31,'[3]シフト記号表（勤務時間帯）'!$C$6:$U$35,19,FALSE))</f>
        <v/>
      </c>
      <c r="AC33" s="56" t="str">
        <f>IF(AC31="","",VLOOKUP(AC31,'[3]シフト記号表（勤務時間帯）'!$C$6:$U$35,19,FALSE))</f>
        <v/>
      </c>
      <c r="AD33" s="56" t="str">
        <f>IF(AD31="","",VLOOKUP(AD31,'[3]シフト記号表（勤務時間帯）'!$C$6:$U$35,19,FALSE))</f>
        <v/>
      </c>
      <c r="AE33" s="56" t="str">
        <f>IF(AE31="","",VLOOKUP(AE31,'[3]シフト記号表（勤務時間帯）'!$C$6:$U$35,19,FALSE))</f>
        <v/>
      </c>
      <c r="AF33" s="57" t="str">
        <f>IF(AF31="","",VLOOKUP(AF31,'[3]シフト記号表（勤務時間帯）'!$C$6:$U$35,19,FALSE))</f>
        <v/>
      </c>
      <c r="AG33" s="55" t="str">
        <f>IF(AG31="","",VLOOKUP(AG31,'[3]シフト記号表（勤務時間帯）'!$C$6:$U$35,19,FALSE))</f>
        <v/>
      </c>
      <c r="AH33" s="56" t="str">
        <f>IF(AH31="","",VLOOKUP(AH31,'[3]シフト記号表（勤務時間帯）'!$C$6:$U$35,19,FALSE))</f>
        <v/>
      </c>
      <c r="AI33" s="56" t="str">
        <f>IF(AI31="","",VLOOKUP(AI31,'[3]シフト記号表（勤務時間帯）'!$C$6:$U$35,19,FALSE))</f>
        <v/>
      </c>
      <c r="AJ33" s="56" t="str">
        <f>IF(AJ31="","",VLOOKUP(AJ31,'[3]シフト記号表（勤務時間帯）'!$C$6:$U$35,19,FALSE))</f>
        <v/>
      </c>
      <c r="AK33" s="56" t="str">
        <f>IF(AK31="","",VLOOKUP(AK31,'[3]シフト記号表（勤務時間帯）'!$C$6:$U$35,19,FALSE))</f>
        <v/>
      </c>
      <c r="AL33" s="56" t="str">
        <f>IF(AL31="","",VLOOKUP(AL31,'[3]シフト記号表（勤務時間帯）'!$C$6:$U$35,19,FALSE))</f>
        <v/>
      </c>
      <c r="AM33" s="57" t="str">
        <f>IF(AM31="","",VLOOKUP(AM31,'[3]シフト記号表（勤務時間帯）'!$C$6:$U$35,19,FALSE))</f>
        <v/>
      </c>
      <c r="AN33" s="55" t="str">
        <f>IF(AN31="","",VLOOKUP(AN31,'[3]シフト記号表（勤務時間帯）'!$C$6:$U$35,19,FALSE))</f>
        <v/>
      </c>
      <c r="AO33" s="56" t="str">
        <f>IF(AO31="","",VLOOKUP(AO31,'[3]シフト記号表（勤務時間帯）'!$C$6:$U$35,19,FALSE))</f>
        <v/>
      </c>
      <c r="AP33" s="56" t="str">
        <f>IF(AP31="","",VLOOKUP(AP31,'[3]シフト記号表（勤務時間帯）'!$C$6:$U$35,19,FALSE))</f>
        <v/>
      </c>
      <c r="AQ33" s="56" t="str">
        <f>IF(AQ31="","",VLOOKUP(AQ31,'[3]シフト記号表（勤務時間帯）'!$C$6:$U$35,19,FALSE))</f>
        <v/>
      </c>
      <c r="AR33" s="56" t="str">
        <f>IF(AR31="","",VLOOKUP(AR31,'[3]シフト記号表（勤務時間帯）'!$C$6:$U$35,19,FALSE))</f>
        <v/>
      </c>
      <c r="AS33" s="56" t="str">
        <f>IF(AS31="","",VLOOKUP(AS31,'[3]シフト記号表（勤務時間帯）'!$C$6:$U$35,19,FALSE))</f>
        <v/>
      </c>
      <c r="AT33" s="57" t="str">
        <f>IF(AT31="","",VLOOKUP(AT31,'[3]シフト記号表（勤務時間帯）'!$C$6:$U$35,19,FALSE))</f>
        <v/>
      </c>
      <c r="AU33" s="55" t="str">
        <f>IF(AU31="","",VLOOKUP(AU31,'[3]シフト記号表（勤務時間帯）'!$C$6:$U$35,19,FALSE))</f>
        <v/>
      </c>
      <c r="AV33" s="56" t="str">
        <f>IF(AV31="","",VLOOKUP(AV31,'[3]シフト記号表（勤務時間帯）'!$C$6:$U$35,19,FALSE))</f>
        <v/>
      </c>
      <c r="AW33" s="56" t="str">
        <f>IF(AW31="","",VLOOKUP(AW31,'[3]シフト記号表（勤務時間帯）'!$C$6:$U$35,19,FALSE))</f>
        <v/>
      </c>
      <c r="AX33" s="264">
        <f>IF($BB$3="４週",SUM(S33:AT33),IF($BB$3="暦月",SUM(S33:AW33),""))</f>
        <v>0</v>
      </c>
      <c r="AY33" s="265"/>
      <c r="AZ33" s="266">
        <f>IF($BB$3="４週",AX33/4,IF($BB$3="暦月",地密通所!AX33/(地密通所!$BB$8/7),""))</f>
        <v>0</v>
      </c>
      <c r="BA33" s="267"/>
      <c r="BB33" s="309"/>
      <c r="BC33" s="310"/>
      <c r="BD33" s="310"/>
      <c r="BE33" s="310"/>
      <c r="BF33" s="311"/>
    </row>
    <row r="34" spans="2:58" ht="20.25" customHeight="1" x14ac:dyDescent="0.45">
      <c r="B34" s="268">
        <f>B31+1</f>
        <v>5</v>
      </c>
      <c r="C34" s="270"/>
      <c r="D34" s="271"/>
      <c r="E34" s="272"/>
      <c r="F34" s="58"/>
      <c r="G34" s="279"/>
      <c r="H34" s="282"/>
      <c r="I34" s="283"/>
      <c r="J34" s="283"/>
      <c r="K34" s="284"/>
      <c r="L34" s="289"/>
      <c r="M34" s="246"/>
      <c r="N34" s="246"/>
      <c r="O34" s="247"/>
      <c r="P34" s="292" t="s">
        <v>41</v>
      </c>
      <c r="Q34" s="293"/>
      <c r="R34" s="294"/>
      <c r="S34" s="47"/>
      <c r="T34" s="48"/>
      <c r="U34" s="48"/>
      <c r="V34" s="48"/>
      <c r="W34" s="48"/>
      <c r="X34" s="48"/>
      <c r="Y34" s="49"/>
      <c r="Z34" s="47"/>
      <c r="AA34" s="48"/>
      <c r="AB34" s="48"/>
      <c r="AC34" s="48"/>
      <c r="AD34" s="48"/>
      <c r="AE34" s="48"/>
      <c r="AF34" s="49"/>
      <c r="AG34" s="47"/>
      <c r="AH34" s="48"/>
      <c r="AI34" s="48"/>
      <c r="AJ34" s="48"/>
      <c r="AK34" s="48"/>
      <c r="AL34" s="48"/>
      <c r="AM34" s="49"/>
      <c r="AN34" s="47"/>
      <c r="AO34" s="48"/>
      <c r="AP34" s="48"/>
      <c r="AQ34" s="48"/>
      <c r="AR34" s="48"/>
      <c r="AS34" s="48"/>
      <c r="AT34" s="49"/>
      <c r="AU34" s="47"/>
      <c r="AV34" s="48"/>
      <c r="AW34" s="48"/>
      <c r="AX34" s="241"/>
      <c r="AY34" s="242"/>
      <c r="AZ34" s="243"/>
      <c r="BA34" s="244"/>
      <c r="BB34" s="303"/>
      <c r="BC34" s="304"/>
      <c r="BD34" s="304"/>
      <c r="BE34" s="304"/>
      <c r="BF34" s="305"/>
    </row>
    <row r="35" spans="2:58" ht="20.25" customHeight="1" x14ac:dyDescent="0.45">
      <c r="B35" s="268"/>
      <c r="C35" s="273"/>
      <c r="D35" s="274"/>
      <c r="E35" s="275"/>
      <c r="F35" s="50"/>
      <c r="G35" s="280"/>
      <c r="H35" s="285"/>
      <c r="I35" s="283"/>
      <c r="J35" s="283"/>
      <c r="K35" s="284"/>
      <c r="L35" s="290"/>
      <c r="M35" s="249"/>
      <c r="N35" s="249"/>
      <c r="O35" s="250"/>
      <c r="P35" s="254" t="s">
        <v>42</v>
      </c>
      <c r="Q35" s="255"/>
      <c r="R35" s="256"/>
      <c r="S35" s="51" t="str">
        <f>IF(S34="","",VLOOKUP(S34,'[3]シフト記号表（勤務時間帯）'!$C$6:$K$35,9,FALSE))</f>
        <v/>
      </c>
      <c r="T35" s="52" t="str">
        <f>IF(T34="","",VLOOKUP(T34,'[3]シフト記号表（勤務時間帯）'!$C$6:$K$35,9,FALSE))</f>
        <v/>
      </c>
      <c r="U35" s="52" t="str">
        <f>IF(U34="","",VLOOKUP(U34,'[3]シフト記号表（勤務時間帯）'!$C$6:$K$35,9,FALSE))</f>
        <v/>
      </c>
      <c r="V35" s="52" t="str">
        <f>IF(V34="","",VLOOKUP(V34,'[3]シフト記号表（勤務時間帯）'!$C$6:$K$35,9,FALSE))</f>
        <v/>
      </c>
      <c r="W35" s="52" t="str">
        <f>IF(W34="","",VLOOKUP(W34,'[3]シフト記号表（勤務時間帯）'!$C$6:$K$35,9,FALSE))</f>
        <v/>
      </c>
      <c r="X35" s="52" t="str">
        <f>IF(X34="","",VLOOKUP(X34,'[3]シフト記号表（勤務時間帯）'!$C$6:$K$35,9,FALSE))</f>
        <v/>
      </c>
      <c r="Y35" s="53" t="str">
        <f>IF(Y34="","",VLOOKUP(Y34,'[3]シフト記号表（勤務時間帯）'!$C$6:$K$35,9,FALSE))</f>
        <v/>
      </c>
      <c r="Z35" s="51" t="str">
        <f>IF(Z34="","",VLOOKUP(Z34,'[3]シフト記号表（勤務時間帯）'!$C$6:$K$35,9,FALSE))</f>
        <v/>
      </c>
      <c r="AA35" s="52" t="str">
        <f>IF(AA34="","",VLOOKUP(AA34,'[3]シフト記号表（勤務時間帯）'!$C$6:$K$35,9,FALSE))</f>
        <v/>
      </c>
      <c r="AB35" s="52" t="str">
        <f>IF(AB34="","",VLOOKUP(AB34,'[3]シフト記号表（勤務時間帯）'!$C$6:$K$35,9,FALSE))</f>
        <v/>
      </c>
      <c r="AC35" s="52" t="str">
        <f>IF(AC34="","",VLOOKUP(AC34,'[3]シフト記号表（勤務時間帯）'!$C$6:$K$35,9,FALSE))</f>
        <v/>
      </c>
      <c r="AD35" s="52" t="str">
        <f>IF(AD34="","",VLOOKUP(AD34,'[3]シフト記号表（勤務時間帯）'!$C$6:$K$35,9,FALSE))</f>
        <v/>
      </c>
      <c r="AE35" s="52" t="str">
        <f>IF(AE34="","",VLOOKUP(AE34,'[3]シフト記号表（勤務時間帯）'!$C$6:$K$35,9,FALSE))</f>
        <v/>
      </c>
      <c r="AF35" s="53" t="str">
        <f>IF(AF34="","",VLOOKUP(AF34,'[3]シフト記号表（勤務時間帯）'!$C$6:$K$35,9,FALSE))</f>
        <v/>
      </c>
      <c r="AG35" s="51" t="str">
        <f>IF(AG34="","",VLOOKUP(AG34,'[3]シフト記号表（勤務時間帯）'!$C$6:$K$35,9,FALSE))</f>
        <v/>
      </c>
      <c r="AH35" s="52" t="str">
        <f>IF(AH34="","",VLOOKUP(AH34,'[3]シフト記号表（勤務時間帯）'!$C$6:$K$35,9,FALSE))</f>
        <v/>
      </c>
      <c r="AI35" s="52" t="str">
        <f>IF(AI34="","",VLOOKUP(AI34,'[3]シフト記号表（勤務時間帯）'!$C$6:$K$35,9,FALSE))</f>
        <v/>
      </c>
      <c r="AJ35" s="52" t="str">
        <f>IF(AJ34="","",VLOOKUP(AJ34,'[3]シフト記号表（勤務時間帯）'!$C$6:$K$35,9,FALSE))</f>
        <v/>
      </c>
      <c r="AK35" s="52" t="str">
        <f>IF(AK34="","",VLOOKUP(AK34,'[3]シフト記号表（勤務時間帯）'!$C$6:$K$35,9,FALSE))</f>
        <v/>
      </c>
      <c r="AL35" s="52" t="str">
        <f>IF(AL34="","",VLOOKUP(AL34,'[3]シフト記号表（勤務時間帯）'!$C$6:$K$35,9,FALSE))</f>
        <v/>
      </c>
      <c r="AM35" s="53" t="str">
        <f>IF(AM34="","",VLOOKUP(AM34,'[3]シフト記号表（勤務時間帯）'!$C$6:$K$35,9,FALSE))</f>
        <v/>
      </c>
      <c r="AN35" s="51" t="str">
        <f>IF(AN34="","",VLOOKUP(AN34,'[3]シフト記号表（勤務時間帯）'!$C$6:$K$35,9,FALSE))</f>
        <v/>
      </c>
      <c r="AO35" s="52" t="str">
        <f>IF(AO34="","",VLOOKUP(AO34,'[3]シフト記号表（勤務時間帯）'!$C$6:$K$35,9,FALSE))</f>
        <v/>
      </c>
      <c r="AP35" s="52" t="str">
        <f>IF(AP34="","",VLOOKUP(AP34,'[3]シフト記号表（勤務時間帯）'!$C$6:$K$35,9,FALSE))</f>
        <v/>
      </c>
      <c r="AQ35" s="52" t="str">
        <f>IF(AQ34="","",VLOOKUP(AQ34,'[3]シフト記号表（勤務時間帯）'!$C$6:$K$35,9,FALSE))</f>
        <v/>
      </c>
      <c r="AR35" s="52" t="str">
        <f>IF(AR34="","",VLOOKUP(AR34,'[3]シフト記号表（勤務時間帯）'!$C$6:$K$35,9,FALSE))</f>
        <v/>
      </c>
      <c r="AS35" s="52" t="str">
        <f>IF(AS34="","",VLOOKUP(AS34,'[3]シフト記号表（勤務時間帯）'!$C$6:$K$35,9,FALSE))</f>
        <v/>
      </c>
      <c r="AT35" s="53" t="str">
        <f>IF(AT34="","",VLOOKUP(AT34,'[3]シフト記号表（勤務時間帯）'!$C$6:$K$35,9,FALSE))</f>
        <v/>
      </c>
      <c r="AU35" s="51" t="str">
        <f>IF(AU34="","",VLOOKUP(AU34,'[3]シフト記号表（勤務時間帯）'!$C$6:$K$35,9,FALSE))</f>
        <v/>
      </c>
      <c r="AV35" s="52" t="str">
        <f>IF(AV34="","",VLOOKUP(AV34,'[3]シフト記号表（勤務時間帯）'!$C$6:$K$35,9,FALSE))</f>
        <v/>
      </c>
      <c r="AW35" s="52" t="str">
        <f>IF(AW34="","",VLOOKUP(AW34,'[3]シフト記号表（勤務時間帯）'!$C$6:$K$35,9,FALSE))</f>
        <v/>
      </c>
      <c r="AX35" s="257">
        <f>IF($BB$3="４週",SUM(S35:AT35),IF($BB$3="暦月",SUM(S35:AW35),""))</f>
        <v>0</v>
      </c>
      <c r="AY35" s="258"/>
      <c r="AZ35" s="259">
        <f>IF($BB$3="４週",AX35/4,IF($BB$3="暦月",地密通所!AX35/(地密通所!$BB$8/7),""))</f>
        <v>0</v>
      </c>
      <c r="BA35" s="260"/>
      <c r="BB35" s="306"/>
      <c r="BC35" s="307"/>
      <c r="BD35" s="307"/>
      <c r="BE35" s="307"/>
      <c r="BF35" s="308"/>
    </row>
    <row r="36" spans="2:58" ht="20.25" customHeight="1" x14ac:dyDescent="0.45">
      <c r="B36" s="268"/>
      <c r="C36" s="276"/>
      <c r="D36" s="277"/>
      <c r="E36" s="278"/>
      <c r="F36" s="50">
        <f>C34</f>
        <v>0</v>
      </c>
      <c r="G36" s="301"/>
      <c r="H36" s="285"/>
      <c r="I36" s="283"/>
      <c r="J36" s="283"/>
      <c r="K36" s="284"/>
      <c r="L36" s="302"/>
      <c r="M36" s="296"/>
      <c r="N36" s="296"/>
      <c r="O36" s="297"/>
      <c r="P36" s="298" t="s">
        <v>43</v>
      </c>
      <c r="Q36" s="299"/>
      <c r="R36" s="300"/>
      <c r="S36" s="55" t="str">
        <f>IF(S34="","",VLOOKUP(S34,'[3]シフト記号表（勤務時間帯）'!$C$6:$U$35,19,FALSE))</f>
        <v/>
      </c>
      <c r="T36" s="56" t="str">
        <f>IF(T34="","",VLOOKUP(T34,'[3]シフト記号表（勤務時間帯）'!$C$6:$U$35,19,FALSE))</f>
        <v/>
      </c>
      <c r="U36" s="56" t="str">
        <f>IF(U34="","",VLOOKUP(U34,'[3]シフト記号表（勤務時間帯）'!$C$6:$U$35,19,FALSE))</f>
        <v/>
      </c>
      <c r="V36" s="56" t="str">
        <f>IF(V34="","",VLOOKUP(V34,'[3]シフト記号表（勤務時間帯）'!$C$6:$U$35,19,FALSE))</f>
        <v/>
      </c>
      <c r="W36" s="56" t="str">
        <f>IF(W34="","",VLOOKUP(W34,'[3]シフト記号表（勤務時間帯）'!$C$6:$U$35,19,FALSE))</f>
        <v/>
      </c>
      <c r="X36" s="56" t="str">
        <f>IF(X34="","",VLOOKUP(X34,'[3]シフト記号表（勤務時間帯）'!$C$6:$U$35,19,FALSE))</f>
        <v/>
      </c>
      <c r="Y36" s="57" t="str">
        <f>IF(Y34="","",VLOOKUP(Y34,'[3]シフト記号表（勤務時間帯）'!$C$6:$U$35,19,FALSE))</f>
        <v/>
      </c>
      <c r="Z36" s="55" t="str">
        <f>IF(Z34="","",VLOOKUP(Z34,'[3]シフト記号表（勤務時間帯）'!$C$6:$U$35,19,FALSE))</f>
        <v/>
      </c>
      <c r="AA36" s="56" t="str">
        <f>IF(AA34="","",VLOOKUP(AA34,'[3]シフト記号表（勤務時間帯）'!$C$6:$U$35,19,FALSE))</f>
        <v/>
      </c>
      <c r="AB36" s="56" t="str">
        <f>IF(AB34="","",VLOOKUP(AB34,'[3]シフト記号表（勤務時間帯）'!$C$6:$U$35,19,FALSE))</f>
        <v/>
      </c>
      <c r="AC36" s="56" t="str">
        <f>IF(AC34="","",VLOOKUP(AC34,'[3]シフト記号表（勤務時間帯）'!$C$6:$U$35,19,FALSE))</f>
        <v/>
      </c>
      <c r="AD36" s="56" t="str">
        <f>IF(AD34="","",VLOOKUP(AD34,'[3]シフト記号表（勤務時間帯）'!$C$6:$U$35,19,FALSE))</f>
        <v/>
      </c>
      <c r="AE36" s="56" t="str">
        <f>IF(AE34="","",VLOOKUP(AE34,'[3]シフト記号表（勤務時間帯）'!$C$6:$U$35,19,FALSE))</f>
        <v/>
      </c>
      <c r="AF36" s="57" t="str">
        <f>IF(AF34="","",VLOOKUP(AF34,'[3]シフト記号表（勤務時間帯）'!$C$6:$U$35,19,FALSE))</f>
        <v/>
      </c>
      <c r="AG36" s="55" t="str">
        <f>IF(AG34="","",VLOOKUP(AG34,'[3]シフト記号表（勤務時間帯）'!$C$6:$U$35,19,FALSE))</f>
        <v/>
      </c>
      <c r="AH36" s="56" t="str">
        <f>IF(AH34="","",VLOOKUP(AH34,'[3]シフト記号表（勤務時間帯）'!$C$6:$U$35,19,FALSE))</f>
        <v/>
      </c>
      <c r="AI36" s="56" t="str">
        <f>IF(AI34="","",VLOOKUP(AI34,'[3]シフト記号表（勤務時間帯）'!$C$6:$U$35,19,FALSE))</f>
        <v/>
      </c>
      <c r="AJ36" s="56" t="str">
        <f>IF(AJ34="","",VLOOKUP(AJ34,'[3]シフト記号表（勤務時間帯）'!$C$6:$U$35,19,FALSE))</f>
        <v/>
      </c>
      <c r="AK36" s="56" t="str">
        <f>IF(AK34="","",VLOOKUP(AK34,'[3]シフト記号表（勤務時間帯）'!$C$6:$U$35,19,FALSE))</f>
        <v/>
      </c>
      <c r="AL36" s="56" t="str">
        <f>IF(AL34="","",VLOOKUP(AL34,'[3]シフト記号表（勤務時間帯）'!$C$6:$U$35,19,FALSE))</f>
        <v/>
      </c>
      <c r="AM36" s="57" t="str">
        <f>IF(AM34="","",VLOOKUP(AM34,'[3]シフト記号表（勤務時間帯）'!$C$6:$U$35,19,FALSE))</f>
        <v/>
      </c>
      <c r="AN36" s="55" t="str">
        <f>IF(AN34="","",VLOOKUP(AN34,'[3]シフト記号表（勤務時間帯）'!$C$6:$U$35,19,FALSE))</f>
        <v/>
      </c>
      <c r="AO36" s="56" t="str">
        <f>IF(AO34="","",VLOOKUP(AO34,'[3]シフト記号表（勤務時間帯）'!$C$6:$U$35,19,FALSE))</f>
        <v/>
      </c>
      <c r="AP36" s="56" t="str">
        <f>IF(AP34="","",VLOOKUP(AP34,'[3]シフト記号表（勤務時間帯）'!$C$6:$U$35,19,FALSE))</f>
        <v/>
      </c>
      <c r="AQ36" s="56" t="str">
        <f>IF(AQ34="","",VLOOKUP(AQ34,'[3]シフト記号表（勤務時間帯）'!$C$6:$U$35,19,FALSE))</f>
        <v/>
      </c>
      <c r="AR36" s="56" t="str">
        <f>IF(AR34="","",VLOOKUP(AR34,'[3]シフト記号表（勤務時間帯）'!$C$6:$U$35,19,FALSE))</f>
        <v/>
      </c>
      <c r="AS36" s="56" t="str">
        <f>IF(AS34="","",VLOOKUP(AS34,'[3]シフト記号表（勤務時間帯）'!$C$6:$U$35,19,FALSE))</f>
        <v/>
      </c>
      <c r="AT36" s="57" t="str">
        <f>IF(AT34="","",VLOOKUP(AT34,'[3]シフト記号表（勤務時間帯）'!$C$6:$U$35,19,FALSE))</f>
        <v/>
      </c>
      <c r="AU36" s="55" t="str">
        <f>IF(AU34="","",VLOOKUP(AU34,'[3]シフト記号表（勤務時間帯）'!$C$6:$U$35,19,FALSE))</f>
        <v/>
      </c>
      <c r="AV36" s="56" t="str">
        <f>IF(AV34="","",VLOOKUP(AV34,'[3]シフト記号表（勤務時間帯）'!$C$6:$U$35,19,FALSE))</f>
        <v/>
      </c>
      <c r="AW36" s="56" t="str">
        <f>IF(AW34="","",VLOOKUP(AW34,'[3]シフト記号表（勤務時間帯）'!$C$6:$U$35,19,FALSE))</f>
        <v/>
      </c>
      <c r="AX36" s="264">
        <f>IF($BB$3="４週",SUM(S36:AT36),IF($BB$3="暦月",SUM(S36:AW36),""))</f>
        <v>0</v>
      </c>
      <c r="AY36" s="265"/>
      <c r="AZ36" s="266">
        <f>IF($BB$3="４週",AX36/4,IF($BB$3="暦月",地密通所!AX36/(地密通所!$BB$8/7),""))</f>
        <v>0</v>
      </c>
      <c r="BA36" s="267"/>
      <c r="BB36" s="309"/>
      <c r="BC36" s="310"/>
      <c r="BD36" s="310"/>
      <c r="BE36" s="310"/>
      <c r="BF36" s="311"/>
    </row>
    <row r="37" spans="2:58" ht="20.25" customHeight="1" x14ac:dyDescent="0.45">
      <c r="B37" s="268">
        <f>B34+1</f>
        <v>6</v>
      </c>
      <c r="C37" s="270"/>
      <c r="D37" s="271"/>
      <c r="E37" s="272"/>
      <c r="F37" s="58"/>
      <c r="G37" s="279"/>
      <c r="H37" s="282"/>
      <c r="I37" s="283"/>
      <c r="J37" s="283"/>
      <c r="K37" s="284"/>
      <c r="L37" s="289"/>
      <c r="M37" s="246"/>
      <c r="N37" s="246"/>
      <c r="O37" s="247"/>
      <c r="P37" s="292" t="s">
        <v>41</v>
      </c>
      <c r="Q37" s="293"/>
      <c r="R37" s="294"/>
      <c r="S37" s="47"/>
      <c r="T37" s="48"/>
      <c r="U37" s="48"/>
      <c r="V37" s="48"/>
      <c r="W37" s="48"/>
      <c r="X37" s="48"/>
      <c r="Y37" s="49"/>
      <c r="Z37" s="47"/>
      <c r="AA37" s="48"/>
      <c r="AB37" s="48"/>
      <c r="AC37" s="48"/>
      <c r="AD37" s="48"/>
      <c r="AE37" s="48"/>
      <c r="AF37" s="49"/>
      <c r="AG37" s="47"/>
      <c r="AH37" s="48"/>
      <c r="AI37" s="48"/>
      <c r="AJ37" s="48"/>
      <c r="AK37" s="48"/>
      <c r="AL37" s="48"/>
      <c r="AM37" s="49"/>
      <c r="AN37" s="47"/>
      <c r="AO37" s="48"/>
      <c r="AP37" s="48"/>
      <c r="AQ37" s="48"/>
      <c r="AR37" s="48"/>
      <c r="AS37" s="48"/>
      <c r="AT37" s="49"/>
      <c r="AU37" s="47"/>
      <c r="AV37" s="48"/>
      <c r="AW37" s="48"/>
      <c r="AX37" s="241"/>
      <c r="AY37" s="242"/>
      <c r="AZ37" s="243"/>
      <c r="BA37" s="244"/>
      <c r="BB37" s="303"/>
      <c r="BC37" s="304"/>
      <c r="BD37" s="304"/>
      <c r="BE37" s="304"/>
      <c r="BF37" s="305"/>
    </row>
    <row r="38" spans="2:58" ht="20.25" customHeight="1" x14ac:dyDescent="0.45">
      <c r="B38" s="268"/>
      <c r="C38" s="273"/>
      <c r="D38" s="274"/>
      <c r="E38" s="275"/>
      <c r="F38" s="50"/>
      <c r="G38" s="280"/>
      <c r="H38" s="285"/>
      <c r="I38" s="283"/>
      <c r="J38" s="283"/>
      <c r="K38" s="284"/>
      <c r="L38" s="290"/>
      <c r="M38" s="249"/>
      <c r="N38" s="249"/>
      <c r="O38" s="250"/>
      <c r="P38" s="254" t="s">
        <v>42</v>
      </c>
      <c r="Q38" s="255"/>
      <c r="R38" s="256"/>
      <c r="S38" s="51" t="str">
        <f>IF(S37="","",VLOOKUP(S37,'[3]シフト記号表（勤務時間帯）'!$C$6:$K$35,9,FALSE))</f>
        <v/>
      </c>
      <c r="T38" s="52" t="str">
        <f>IF(T37="","",VLOOKUP(T37,'[3]シフト記号表（勤務時間帯）'!$C$6:$K$35,9,FALSE))</f>
        <v/>
      </c>
      <c r="U38" s="52" t="str">
        <f>IF(U37="","",VLOOKUP(U37,'[3]シフト記号表（勤務時間帯）'!$C$6:$K$35,9,FALSE))</f>
        <v/>
      </c>
      <c r="V38" s="52" t="str">
        <f>IF(V37="","",VLOOKUP(V37,'[3]シフト記号表（勤務時間帯）'!$C$6:$K$35,9,FALSE))</f>
        <v/>
      </c>
      <c r="W38" s="52" t="str">
        <f>IF(W37="","",VLOOKUP(W37,'[3]シフト記号表（勤務時間帯）'!$C$6:$K$35,9,FALSE))</f>
        <v/>
      </c>
      <c r="X38" s="52" t="str">
        <f>IF(X37="","",VLOOKUP(X37,'[3]シフト記号表（勤務時間帯）'!$C$6:$K$35,9,FALSE))</f>
        <v/>
      </c>
      <c r="Y38" s="53" t="str">
        <f>IF(Y37="","",VLOOKUP(Y37,'[3]シフト記号表（勤務時間帯）'!$C$6:$K$35,9,FALSE))</f>
        <v/>
      </c>
      <c r="Z38" s="51" t="str">
        <f>IF(Z37="","",VLOOKUP(Z37,'[3]シフト記号表（勤務時間帯）'!$C$6:$K$35,9,FALSE))</f>
        <v/>
      </c>
      <c r="AA38" s="52" t="str">
        <f>IF(AA37="","",VLOOKUP(AA37,'[3]シフト記号表（勤務時間帯）'!$C$6:$K$35,9,FALSE))</f>
        <v/>
      </c>
      <c r="AB38" s="52" t="str">
        <f>IF(AB37="","",VLOOKUP(AB37,'[3]シフト記号表（勤務時間帯）'!$C$6:$K$35,9,FALSE))</f>
        <v/>
      </c>
      <c r="AC38" s="52" t="str">
        <f>IF(AC37="","",VLOOKUP(AC37,'[3]シフト記号表（勤務時間帯）'!$C$6:$K$35,9,FALSE))</f>
        <v/>
      </c>
      <c r="AD38" s="52" t="str">
        <f>IF(AD37="","",VLOOKUP(AD37,'[3]シフト記号表（勤務時間帯）'!$C$6:$K$35,9,FALSE))</f>
        <v/>
      </c>
      <c r="AE38" s="52" t="str">
        <f>IF(AE37="","",VLOOKUP(AE37,'[3]シフト記号表（勤務時間帯）'!$C$6:$K$35,9,FALSE))</f>
        <v/>
      </c>
      <c r="AF38" s="53" t="str">
        <f>IF(AF37="","",VLOOKUP(AF37,'[3]シフト記号表（勤務時間帯）'!$C$6:$K$35,9,FALSE))</f>
        <v/>
      </c>
      <c r="AG38" s="51" t="str">
        <f>IF(AG37="","",VLOOKUP(AG37,'[3]シフト記号表（勤務時間帯）'!$C$6:$K$35,9,FALSE))</f>
        <v/>
      </c>
      <c r="AH38" s="52" t="str">
        <f>IF(AH37="","",VLOOKUP(AH37,'[3]シフト記号表（勤務時間帯）'!$C$6:$K$35,9,FALSE))</f>
        <v/>
      </c>
      <c r="AI38" s="52" t="str">
        <f>IF(AI37="","",VLOOKUP(AI37,'[3]シフト記号表（勤務時間帯）'!$C$6:$K$35,9,FALSE))</f>
        <v/>
      </c>
      <c r="AJ38" s="52" t="str">
        <f>IF(AJ37="","",VLOOKUP(AJ37,'[3]シフト記号表（勤務時間帯）'!$C$6:$K$35,9,FALSE))</f>
        <v/>
      </c>
      <c r="AK38" s="52" t="str">
        <f>IF(AK37="","",VLOOKUP(AK37,'[3]シフト記号表（勤務時間帯）'!$C$6:$K$35,9,FALSE))</f>
        <v/>
      </c>
      <c r="AL38" s="52" t="str">
        <f>IF(AL37="","",VLOOKUP(AL37,'[3]シフト記号表（勤務時間帯）'!$C$6:$K$35,9,FALSE))</f>
        <v/>
      </c>
      <c r="AM38" s="53" t="str">
        <f>IF(AM37="","",VLOOKUP(AM37,'[3]シフト記号表（勤務時間帯）'!$C$6:$K$35,9,FALSE))</f>
        <v/>
      </c>
      <c r="AN38" s="51" t="str">
        <f>IF(AN37="","",VLOOKUP(AN37,'[3]シフト記号表（勤務時間帯）'!$C$6:$K$35,9,FALSE))</f>
        <v/>
      </c>
      <c r="AO38" s="52" t="str">
        <f>IF(AO37="","",VLOOKUP(AO37,'[3]シフト記号表（勤務時間帯）'!$C$6:$K$35,9,FALSE))</f>
        <v/>
      </c>
      <c r="AP38" s="52" t="str">
        <f>IF(AP37="","",VLOOKUP(AP37,'[3]シフト記号表（勤務時間帯）'!$C$6:$K$35,9,FALSE))</f>
        <v/>
      </c>
      <c r="AQ38" s="52" t="str">
        <f>IF(AQ37="","",VLOOKUP(AQ37,'[3]シフト記号表（勤務時間帯）'!$C$6:$K$35,9,FALSE))</f>
        <v/>
      </c>
      <c r="AR38" s="52" t="str">
        <f>IF(AR37="","",VLOOKUP(AR37,'[3]シフト記号表（勤務時間帯）'!$C$6:$K$35,9,FALSE))</f>
        <v/>
      </c>
      <c r="AS38" s="52" t="str">
        <f>IF(AS37="","",VLOOKUP(AS37,'[3]シフト記号表（勤務時間帯）'!$C$6:$K$35,9,FALSE))</f>
        <v/>
      </c>
      <c r="AT38" s="53" t="str">
        <f>IF(AT37="","",VLOOKUP(AT37,'[3]シフト記号表（勤務時間帯）'!$C$6:$K$35,9,FALSE))</f>
        <v/>
      </c>
      <c r="AU38" s="51" t="str">
        <f>IF(AU37="","",VLOOKUP(AU37,'[3]シフト記号表（勤務時間帯）'!$C$6:$K$35,9,FALSE))</f>
        <v/>
      </c>
      <c r="AV38" s="52" t="str">
        <f>IF(AV37="","",VLOOKUP(AV37,'[3]シフト記号表（勤務時間帯）'!$C$6:$K$35,9,FALSE))</f>
        <v/>
      </c>
      <c r="AW38" s="52" t="str">
        <f>IF(AW37="","",VLOOKUP(AW37,'[3]シフト記号表（勤務時間帯）'!$C$6:$K$35,9,FALSE))</f>
        <v/>
      </c>
      <c r="AX38" s="257">
        <f>IF($BB$3="４週",SUM(S38:AT38),IF($BB$3="暦月",SUM(S38:AW38),""))</f>
        <v>0</v>
      </c>
      <c r="AY38" s="258"/>
      <c r="AZ38" s="259">
        <f>IF($BB$3="４週",AX38/4,IF($BB$3="暦月",地密通所!AX38/(地密通所!$BB$8/7),""))</f>
        <v>0</v>
      </c>
      <c r="BA38" s="260"/>
      <c r="BB38" s="306"/>
      <c r="BC38" s="307"/>
      <c r="BD38" s="307"/>
      <c r="BE38" s="307"/>
      <c r="BF38" s="308"/>
    </row>
    <row r="39" spans="2:58" ht="20.25" customHeight="1" x14ac:dyDescent="0.45">
      <c r="B39" s="268"/>
      <c r="C39" s="276"/>
      <c r="D39" s="277"/>
      <c r="E39" s="278"/>
      <c r="F39" s="50">
        <f>C37</f>
        <v>0</v>
      </c>
      <c r="G39" s="301"/>
      <c r="H39" s="285"/>
      <c r="I39" s="283"/>
      <c r="J39" s="283"/>
      <c r="K39" s="284"/>
      <c r="L39" s="302"/>
      <c r="M39" s="296"/>
      <c r="N39" s="296"/>
      <c r="O39" s="297"/>
      <c r="P39" s="298" t="s">
        <v>43</v>
      </c>
      <c r="Q39" s="299"/>
      <c r="R39" s="300"/>
      <c r="S39" s="55" t="str">
        <f>IF(S37="","",VLOOKUP(S37,'[3]シフト記号表（勤務時間帯）'!$C$6:$U$35,19,FALSE))</f>
        <v/>
      </c>
      <c r="T39" s="56" t="str">
        <f>IF(T37="","",VLOOKUP(T37,'[3]シフト記号表（勤務時間帯）'!$C$6:$U$35,19,FALSE))</f>
        <v/>
      </c>
      <c r="U39" s="56" t="str">
        <f>IF(U37="","",VLOOKUP(U37,'[3]シフト記号表（勤務時間帯）'!$C$6:$U$35,19,FALSE))</f>
        <v/>
      </c>
      <c r="V39" s="56" t="str">
        <f>IF(V37="","",VLOOKUP(V37,'[3]シフト記号表（勤務時間帯）'!$C$6:$U$35,19,FALSE))</f>
        <v/>
      </c>
      <c r="W39" s="56" t="str">
        <f>IF(W37="","",VLOOKUP(W37,'[3]シフト記号表（勤務時間帯）'!$C$6:$U$35,19,FALSE))</f>
        <v/>
      </c>
      <c r="X39" s="56" t="str">
        <f>IF(X37="","",VLOOKUP(X37,'[3]シフト記号表（勤務時間帯）'!$C$6:$U$35,19,FALSE))</f>
        <v/>
      </c>
      <c r="Y39" s="57" t="str">
        <f>IF(Y37="","",VLOOKUP(Y37,'[3]シフト記号表（勤務時間帯）'!$C$6:$U$35,19,FALSE))</f>
        <v/>
      </c>
      <c r="Z39" s="55" t="str">
        <f>IF(Z37="","",VLOOKUP(Z37,'[3]シフト記号表（勤務時間帯）'!$C$6:$U$35,19,FALSE))</f>
        <v/>
      </c>
      <c r="AA39" s="56" t="str">
        <f>IF(AA37="","",VLOOKUP(AA37,'[3]シフト記号表（勤務時間帯）'!$C$6:$U$35,19,FALSE))</f>
        <v/>
      </c>
      <c r="AB39" s="56" t="str">
        <f>IF(AB37="","",VLOOKUP(AB37,'[3]シフト記号表（勤務時間帯）'!$C$6:$U$35,19,FALSE))</f>
        <v/>
      </c>
      <c r="AC39" s="56" t="str">
        <f>IF(AC37="","",VLOOKUP(AC37,'[3]シフト記号表（勤務時間帯）'!$C$6:$U$35,19,FALSE))</f>
        <v/>
      </c>
      <c r="AD39" s="56" t="str">
        <f>IF(AD37="","",VLOOKUP(AD37,'[3]シフト記号表（勤務時間帯）'!$C$6:$U$35,19,FALSE))</f>
        <v/>
      </c>
      <c r="AE39" s="56" t="str">
        <f>IF(AE37="","",VLOOKUP(AE37,'[3]シフト記号表（勤務時間帯）'!$C$6:$U$35,19,FALSE))</f>
        <v/>
      </c>
      <c r="AF39" s="57" t="str">
        <f>IF(AF37="","",VLOOKUP(AF37,'[3]シフト記号表（勤務時間帯）'!$C$6:$U$35,19,FALSE))</f>
        <v/>
      </c>
      <c r="AG39" s="55" t="str">
        <f>IF(AG37="","",VLOOKUP(AG37,'[3]シフト記号表（勤務時間帯）'!$C$6:$U$35,19,FALSE))</f>
        <v/>
      </c>
      <c r="AH39" s="56" t="str">
        <f>IF(AH37="","",VLOOKUP(AH37,'[3]シフト記号表（勤務時間帯）'!$C$6:$U$35,19,FALSE))</f>
        <v/>
      </c>
      <c r="AI39" s="56" t="str">
        <f>IF(AI37="","",VLOOKUP(AI37,'[3]シフト記号表（勤務時間帯）'!$C$6:$U$35,19,FALSE))</f>
        <v/>
      </c>
      <c r="AJ39" s="56" t="str">
        <f>IF(AJ37="","",VLOOKUP(AJ37,'[3]シフト記号表（勤務時間帯）'!$C$6:$U$35,19,FALSE))</f>
        <v/>
      </c>
      <c r="AK39" s="56" t="str">
        <f>IF(AK37="","",VLOOKUP(AK37,'[3]シフト記号表（勤務時間帯）'!$C$6:$U$35,19,FALSE))</f>
        <v/>
      </c>
      <c r="AL39" s="56" t="str">
        <f>IF(AL37="","",VLOOKUP(AL37,'[3]シフト記号表（勤務時間帯）'!$C$6:$U$35,19,FALSE))</f>
        <v/>
      </c>
      <c r="AM39" s="57" t="str">
        <f>IF(AM37="","",VLOOKUP(AM37,'[3]シフト記号表（勤務時間帯）'!$C$6:$U$35,19,FALSE))</f>
        <v/>
      </c>
      <c r="AN39" s="55" t="str">
        <f>IF(AN37="","",VLOOKUP(AN37,'[3]シフト記号表（勤務時間帯）'!$C$6:$U$35,19,FALSE))</f>
        <v/>
      </c>
      <c r="AO39" s="56" t="str">
        <f>IF(AO37="","",VLOOKUP(AO37,'[3]シフト記号表（勤務時間帯）'!$C$6:$U$35,19,FALSE))</f>
        <v/>
      </c>
      <c r="AP39" s="56" t="str">
        <f>IF(AP37="","",VLOOKUP(AP37,'[3]シフト記号表（勤務時間帯）'!$C$6:$U$35,19,FALSE))</f>
        <v/>
      </c>
      <c r="AQ39" s="56" t="str">
        <f>IF(AQ37="","",VLOOKUP(AQ37,'[3]シフト記号表（勤務時間帯）'!$C$6:$U$35,19,FALSE))</f>
        <v/>
      </c>
      <c r="AR39" s="56" t="str">
        <f>IF(AR37="","",VLOOKUP(AR37,'[3]シフト記号表（勤務時間帯）'!$C$6:$U$35,19,FALSE))</f>
        <v/>
      </c>
      <c r="AS39" s="56" t="str">
        <f>IF(AS37="","",VLOOKUP(AS37,'[3]シフト記号表（勤務時間帯）'!$C$6:$U$35,19,FALSE))</f>
        <v/>
      </c>
      <c r="AT39" s="57" t="str">
        <f>IF(AT37="","",VLOOKUP(AT37,'[3]シフト記号表（勤務時間帯）'!$C$6:$U$35,19,FALSE))</f>
        <v/>
      </c>
      <c r="AU39" s="55" t="str">
        <f>IF(AU37="","",VLOOKUP(AU37,'[3]シフト記号表（勤務時間帯）'!$C$6:$U$35,19,FALSE))</f>
        <v/>
      </c>
      <c r="AV39" s="56" t="str">
        <f>IF(AV37="","",VLOOKUP(AV37,'[3]シフト記号表（勤務時間帯）'!$C$6:$U$35,19,FALSE))</f>
        <v/>
      </c>
      <c r="AW39" s="56" t="str">
        <f>IF(AW37="","",VLOOKUP(AW37,'[3]シフト記号表（勤務時間帯）'!$C$6:$U$35,19,FALSE))</f>
        <v/>
      </c>
      <c r="AX39" s="264">
        <f>IF($BB$3="４週",SUM(S39:AT39),IF($BB$3="暦月",SUM(S39:AW39),""))</f>
        <v>0</v>
      </c>
      <c r="AY39" s="265"/>
      <c r="AZ39" s="266">
        <f>IF($BB$3="４週",AX39/4,IF($BB$3="暦月",地密通所!AX39/(地密通所!$BB$8/7),""))</f>
        <v>0</v>
      </c>
      <c r="BA39" s="267"/>
      <c r="BB39" s="309"/>
      <c r="BC39" s="310"/>
      <c r="BD39" s="310"/>
      <c r="BE39" s="310"/>
      <c r="BF39" s="311"/>
    </row>
    <row r="40" spans="2:58" ht="20.25" customHeight="1" x14ac:dyDescent="0.45">
      <c r="B40" s="268">
        <f>B37+1</f>
        <v>7</v>
      </c>
      <c r="C40" s="270"/>
      <c r="D40" s="271"/>
      <c r="E40" s="272"/>
      <c r="F40" s="58"/>
      <c r="G40" s="279"/>
      <c r="H40" s="282"/>
      <c r="I40" s="283"/>
      <c r="J40" s="283"/>
      <c r="K40" s="284"/>
      <c r="L40" s="289"/>
      <c r="M40" s="246"/>
      <c r="N40" s="246"/>
      <c r="O40" s="247"/>
      <c r="P40" s="292" t="s">
        <v>41</v>
      </c>
      <c r="Q40" s="293"/>
      <c r="R40" s="294"/>
      <c r="S40" s="47"/>
      <c r="T40" s="48"/>
      <c r="U40" s="48"/>
      <c r="V40" s="48"/>
      <c r="W40" s="48"/>
      <c r="X40" s="48"/>
      <c r="Y40" s="49"/>
      <c r="Z40" s="47"/>
      <c r="AA40" s="48"/>
      <c r="AB40" s="48"/>
      <c r="AC40" s="48"/>
      <c r="AD40" s="48"/>
      <c r="AE40" s="48"/>
      <c r="AF40" s="49"/>
      <c r="AG40" s="47"/>
      <c r="AH40" s="48"/>
      <c r="AI40" s="48"/>
      <c r="AJ40" s="48"/>
      <c r="AK40" s="48"/>
      <c r="AL40" s="48"/>
      <c r="AM40" s="49"/>
      <c r="AN40" s="47"/>
      <c r="AO40" s="48"/>
      <c r="AP40" s="48"/>
      <c r="AQ40" s="48"/>
      <c r="AR40" s="48"/>
      <c r="AS40" s="48"/>
      <c r="AT40" s="49"/>
      <c r="AU40" s="47"/>
      <c r="AV40" s="48"/>
      <c r="AW40" s="48"/>
      <c r="AX40" s="241"/>
      <c r="AY40" s="242"/>
      <c r="AZ40" s="243"/>
      <c r="BA40" s="244"/>
      <c r="BB40" s="303"/>
      <c r="BC40" s="304"/>
      <c r="BD40" s="304"/>
      <c r="BE40" s="304"/>
      <c r="BF40" s="305"/>
    </row>
    <row r="41" spans="2:58" ht="20.25" customHeight="1" x14ac:dyDescent="0.45">
      <c r="B41" s="268"/>
      <c r="C41" s="273"/>
      <c r="D41" s="274"/>
      <c r="E41" s="275"/>
      <c r="F41" s="50"/>
      <c r="G41" s="280"/>
      <c r="H41" s="285"/>
      <c r="I41" s="283"/>
      <c r="J41" s="283"/>
      <c r="K41" s="284"/>
      <c r="L41" s="290"/>
      <c r="M41" s="249"/>
      <c r="N41" s="249"/>
      <c r="O41" s="250"/>
      <c r="P41" s="254" t="s">
        <v>42</v>
      </c>
      <c r="Q41" s="255"/>
      <c r="R41" s="256"/>
      <c r="S41" s="51" t="str">
        <f>IF(S40="","",VLOOKUP(S40,'[3]シフト記号表（勤務時間帯）'!$C$6:$K$35,9,FALSE))</f>
        <v/>
      </c>
      <c r="T41" s="52" t="str">
        <f>IF(T40="","",VLOOKUP(T40,'[3]シフト記号表（勤務時間帯）'!$C$6:$K$35,9,FALSE))</f>
        <v/>
      </c>
      <c r="U41" s="52" t="str">
        <f>IF(U40="","",VLOOKUP(U40,'[3]シフト記号表（勤務時間帯）'!$C$6:$K$35,9,FALSE))</f>
        <v/>
      </c>
      <c r="V41" s="52" t="str">
        <f>IF(V40="","",VLOOKUP(V40,'[3]シフト記号表（勤務時間帯）'!$C$6:$K$35,9,FALSE))</f>
        <v/>
      </c>
      <c r="W41" s="52" t="str">
        <f>IF(W40="","",VLOOKUP(W40,'[3]シフト記号表（勤務時間帯）'!$C$6:$K$35,9,FALSE))</f>
        <v/>
      </c>
      <c r="X41" s="52" t="str">
        <f>IF(X40="","",VLOOKUP(X40,'[3]シフト記号表（勤務時間帯）'!$C$6:$K$35,9,FALSE))</f>
        <v/>
      </c>
      <c r="Y41" s="53" t="str">
        <f>IF(Y40="","",VLOOKUP(Y40,'[3]シフト記号表（勤務時間帯）'!$C$6:$K$35,9,FALSE))</f>
        <v/>
      </c>
      <c r="Z41" s="51" t="str">
        <f>IF(Z40="","",VLOOKUP(Z40,'[3]シフト記号表（勤務時間帯）'!$C$6:$K$35,9,FALSE))</f>
        <v/>
      </c>
      <c r="AA41" s="52" t="str">
        <f>IF(AA40="","",VLOOKUP(AA40,'[3]シフト記号表（勤務時間帯）'!$C$6:$K$35,9,FALSE))</f>
        <v/>
      </c>
      <c r="AB41" s="52" t="str">
        <f>IF(AB40="","",VLOOKUP(AB40,'[3]シフト記号表（勤務時間帯）'!$C$6:$K$35,9,FALSE))</f>
        <v/>
      </c>
      <c r="AC41" s="52" t="str">
        <f>IF(AC40="","",VLOOKUP(AC40,'[3]シフト記号表（勤務時間帯）'!$C$6:$K$35,9,FALSE))</f>
        <v/>
      </c>
      <c r="AD41" s="52" t="str">
        <f>IF(AD40="","",VLOOKUP(AD40,'[3]シフト記号表（勤務時間帯）'!$C$6:$K$35,9,FALSE))</f>
        <v/>
      </c>
      <c r="AE41" s="52" t="str">
        <f>IF(AE40="","",VLOOKUP(AE40,'[3]シフト記号表（勤務時間帯）'!$C$6:$K$35,9,FALSE))</f>
        <v/>
      </c>
      <c r="AF41" s="53" t="str">
        <f>IF(AF40="","",VLOOKUP(AF40,'[3]シフト記号表（勤務時間帯）'!$C$6:$K$35,9,FALSE))</f>
        <v/>
      </c>
      <c r="AG41" s="51" t="str">
        <f>IF(AG40="","",VLOOKUP(AG40,'[3]シフト記号表（勤務時間帯）'!$C$6:$K$35,9,FALSE))</f>
        <v/>
      </c>
      <c r="AH41" s="52" t="str">
        <f>IF(AH40="","",VLOOKUP(AH40,'[3]シフト記号表（勤務時間帯）'!$C$6:$K$35,9,FALSE))</f>
        <v/>
      </c>
      <c r="AI41" s="52" t="str">
        <f>IF(AI40="","",VLOOKUP(AI40,'[3]シフト記号表（勤務時間帯）'!$C$6:$K$35,9,FALSE))</f>
        <v/>
      </c>
      <c r="AJ41" s="52" t="str">
        <f>IF(AJ40="","",VLOOKUP(AJ40,'[3]シフト記号表（勤務時間帯）'!$C$6:$K$35,9,FALSE))</f>
        <v/>
      </c>
      <c r="AK41" s="52" t="str">
        <f>IF(AK40="","",VLOOKUP(AK40,'[3]シフト記号表（勤務時間帯）'!$C$6:$K$35,9,FALSE))</f>
        <v/>
      </c>
      <c r="AL41" s="52" t="str">
        <f>IF(AL40="","",VLOOKUP(AL40,'[3]シフト記号表（勤務時間帯）'!$C$6:$K$35,9,FALSE))</f>
        <v/>
      </c>
      <c r="AM41" s="53" t="str">
        <f>IF(AM40="","",VLOOKUP(AM40,'[3]シフト記号表（勤務時間帯）'!$C$6:$K$35,9,FALSE))</f>
        <v/>
      </c>
      <c r="AN41" s="51" t="str">
        <f>IF(AN40="","",VLOOKUP(AN40,'[3]シフト記号表（勤務時間帯）'!$C$6:$K$35,9,FALSE))</f>
        <v/>
      </c>
      <c r="AO41" s="52" t="str">
        <f>IF(AO40="","",VLOOKUP(AO40,'[3]シフト記号表（勤務時間帯）'!$C$6:$K$35,9,FALSE))</f>
        <v/>
      </c>
      <c r="AP41" s="52" t="str">
        <f>IF(AP40="","",VLOOKUP(AP40,'[3]シフト記号表（勤務時間帯）'!$C$6:$K$35,9,FALSE))</f>
        <v/>
      </c>
      <c r="AQ41" s="52" t="str">
        <f>IF(AQ40="","",VLOOKUP(AQ40,'[3]シフト記号表（勤務時間帯）'!$C$6:$K$35,9,FALSE))</f>
        <v/>
      </c>
      <c r="AR41" s="52" t="str">
        <f>IF(AR40="","",VLOOKUP(AR40,'[3]シフト記号表（勤務時間帯）'!$C$6:$K$35,9,FALSE))</f>
        <v/>
      </c>
      <c r="AS41" s="52" t="str">
        <f>IF(AS40="","",VLOOKUP(AS40,'[3]シフト記号表（勤務時間帯）'!$C$6:$K$35,9,FALSE))</f>
        <v/>
      </c>
      <c r="AT41" s="53" t="str">
        <f>IF(AT40="","",VLOOKUP(AT40,'[3]シフト記号表（勤務時間帯）'!$C$6:$K$35,9,FALSE))</f>
        <v/>
      </c>
      <c r="AU41" s="51" t="str">
        <f>IF(AU40="","",VLOOKUP(AU40,'[3]シフト記号表（勤務時間帯）'!$C$6:$K$35,9,FALSE))</f>
        <v/>
      </c>
      <c r="AV41" s="52" t="str">
        <f>IF(AV40="","",VLOOKUP(AV40,'[3]シフト記号表（勤務時間帯）'!$C$6:$K$35,9,FALSE))</f>
        <v/>
      </c>
      <c r="AW41" s="52" t="str">
        <f>IF(AW40="","",VLOOKUP(AW40,'[3]シフト記号表（勤務時間帯）'!$C$6:$K$35,9,FALSE))</f>
        <v/>
      </c>
      <c r="AX41" s="257">
        <f>IF($BB$3="４週",SUM(S41:AT41),IF($BB$3="暦月",SUM(S41:AW41),""))</f>
        <v>0</v>
      </c>
      <c r="AY41" s="258"/>
      <c r="AZ41" s="259">
        <f>IF($BB$3="４週",AX41/4,IF($BB$3="暦月",地密通所!AX41/(地密通所!$BB$8/7),""))</f>
        <v>0</v>
      </c>
      <c r="BA41" s="260"/>
      <c r="BB41" s="306"/>
      <c r="BC41" s="307"/>
      <c r="BD41" s="307"/>
      <c r="BE41" s="307"/>
      <c r="BF41" s="308"/>
    </row>
    <row r="42" spans="2:58" ht="20.25" customHeight="1" x14ac:dyDescent="0.45">
      <c r="B42" s="268"/>
      <c r="C42" s="276"/>
      <c r="D42" s="277"/>
      <c r="E42" s="278"/>
      <c r="F42" s="50">
        <f>C40</f>
        <v>0</v>
      </c>
      <c r="G42" s="301"/>
      <c r="H42" s="285"/>
      <c r="I42" s="283"/>
      <c r="J42" s="283"/>
      <c r="K42" s="284"/>
      <c r="L42" s="302"/>
      <c r="M42" s="296"/>
      <c r="N42" s="296"/>
      <c r="O42" s="297"/>
      <c r="P42" s="298" t="s">
        <v>43</v>
      </c>
      <c r="Q42" s="299"/>
      <c r="R42" s="300"/>
      <c r="S42" s="55" t="str">
        <f>IF(S40="","",VLOOKUP(S40,'[3]シフト記号表（勤務時間帯）'!$C$6:$U$35,19,FALSE))</f>
        <v/>
      </c>
      <c r="T42" s="56" t="str">
        <f>IF(T40="","",VLOOKUP(T40,'[3]シフト記号表（勤務時間帯）'!$C$6:$U$35,19,FALSE))</f>
        <v/>
      </c>
      <c r="U42" s="56" t="str">
        <f>IF(U40="","",VLOOKUP(U40,'[3]シフト記号表（勤務時間帯）'!$C$6:$U$35,19,FALSE))</f>
        <v/>
      </c>
      <c r="V42" s="56" t="str">
        <f>IF(V40="","",VLOOKUP(V40,'[3]シフト記号表（勤務時間帯）'!$C$6:$U$35,19,FALSE))</f>
        <v/>
      </c>
      <c r="W42" s="56" t="str">
        <f>IF(W40="","",VLOOKUP(W40,'[3]シフト記号表（勤務時間帯）'!$C$6:$U$35,19,FALSE))</f>
        <v/>
      </c>
      <c r="X42" s="56" t="str">
        <f>IF(X40="","",VLOOKUP(X40,'[3]シフト記号表（勤務時間帯）'!$C$6:$U$35,19,FALSE))</f>
        <v/>
      </c>
      <c r="Y42" s="57" t="str">
        <f>IF(Y40="","",VLOOKUP(Y40,'[3]シフト記号表（勤務時間帯）'!$C$6:$U$35,19,FALSE))</f>
        <v/>
      </c>
      <c r="Z42" s="55" t="str">
        <f>IF(Z40="","",VLOOKUP(Z40,'[3]シフト記号表（勤務時間帯）'!$C$6:$U$35,19,FALSE))</f>
        <v/>
      </c>
      <c r="AA42" s="56" t="str">
        <f>IF(AA40="","",VLOOKUP(AA40,'[3]シフト記号表（勤務時間帯）'!$C$6:$U$35,19,FALSE))</f>
        <v/>
      </c>
      <c r="AB42" s="56" t="str">
        <f>IF(AB40="","",VLOOKUP(AB40,'[3]シフト記号表（勤務時間帯）'!$C$6:$U$35,19,FALSE))</f>
        <v/>
      </c>
      <c r="AC42" s="56" t="str">
        <f>IF(AC40="","",VLOOKUP(AC40,'[3]シフト記号表（勤務時間帯）'!$C$6:$U$35,19,FALSE))</f>
        <v/>
      </c>
      <c r="AD42" s="56" t="str">
        <f>IF(AD40="","",VLOOKUP(AD40,'[3]シフト記号表（勤務時間帯）'!$C$6:$U$35,19,FALSE))</f>
        <v/>
      </c>
      <c r="AE42" s="56" t="str">
        <f>IF(AE40="","",VLOOKUP(AE40,'[3]シフト記号表（勤務時間帯）'!$C$6:$U$35,19,FALSE))</f>
        <v/>
      </c>
      <c r="AF42" s="57" t="str">
        <f>IF(AF40="","",VLOOKUP(AF40,'[3]シフト記号表（勤務時間帯）'!$C$6:$U$35,19,FALSE))</f>
        <v/>
      </c>
      <c r="AG42" s="55" t="str">
        <f>IF(AG40="","",VLOOKUP(AG40,'[3]シフト記号表（勤務時間帯）'!$C$6:$U$35,19,FALSE))</f>
        <v/>
      </c>
      <c r="AH42" s="56" t="str">
        <f>IF(AH40="","",VLOOKUP(AH40,'[3]シフト記号表（勤務時間帯）'!$C$6:$U$35,19,FALSE))</f>
        <v/>
      </c>
      <c r="AI42" s="56" t="str">
        <f>IF(AI40="","",VLOOKUP(AI40,'[3]シフト記号表（勤務時間帯）'!$C$6:$U$35,19,FALSE))</f>
        <v/>
      </c>
      <c r="AJ42" s="56" t="str">
        <f>IF(AJ40="","",VLOOKUP(AJ40,'[3]シフト記号表（勤務時間帯）'!$C$6:$U$35,19,FALSE))</f>
        <v/>
      </c>
      <c r="AK42" s="56" t="str">
        <f>IF(AK40="","",VLOOKUP(AK40,'[3]シフト記号表（勤務時間帯）'!$C$6:$U$35,19,FALSE))</f>
        <v/>
      </c>
      <c r="AL42" s="56" t="str">
        <f>IF(AL40="","",VLOOKUP(AL40,'[3]シフト記号表（勤務時間帯）'!$C$6:$U$35,19,FALSE))</f>
        <v/>
      </c>
      <c r="AM42" s="57" t="str">
        <f>IF(AM40="","",VLOOKUP(AM40,'[3]シフト記号表（勤務時間帯）'!$C$6:$U$35,19,FALSE))</f>
        <v/>
      </c>
      <c r="AN42" s="55" t="str">
        <f>IF(AN40="","",VLOOKUP(AN40,'[3]シフト記号表（勤務時間帯）'!$C$6:$U$35,19,FALSE))</f>
        <v/>
      </c>
      <c r="AO42" s="56" t="str">
        <f>IF(AO40="","",VLOOKUP(AO40,'[3]シフト記号表（勤務時間帯）'!$C$6:$U$35,19,FALSE))</f>
        <v/>
      </c>
      <c r="AP42" s="56" t="str">
        <f>IF(AP40="","",VLOOKUP(AP40,'[3]シフト記号表（勤務時間帯）'!$C$6:$U$35,19,FALSE))</f>
        <v/>
      </c>
      <c r="AQ42" s="56" t="str">
        <f>IF(AQ40="","",VLOOKUP(AQ40,'[3]シフト記号表（勤務時間帯）'!$C$6:$U$35,19,FALSE))</f>
        <v/>
      </c>
      <c r="AR42" s="56" t="str">
        <f>IF(AR40="","",VLOOKUP(AR40,'[3]シフト記号表（勤務時間帯）'!$C$6:$U$35,19,FALSE))</f>
        <v/>
      </c>
      <c r="AS42" s="56" t="str">
        <f>IF(AS40="","",VLOOKUP(AS40,'[3]シフト記号表（勤務時間帯）'!$C$6:$U$35,19,FALSE))</f>
        <v/>
      </c>
      <c r="AT42" s="57" t="str">
        <f>IF(AT40="","",VLOOKUP(AT40,'[3]シフト記号表（勤務時間帯）'!$C$6:$U$35,19,FALSE))</f>
        <v/>
      </c>
      <c r="AU42" s="55" t="str">
        <f>IF(AU40="","",VLOOKUP(AU40,'[3]シフト記号表（勤務時間帯）'!$C$6:$U$35,19,FALSE))</f>
        <v/>
      </c>
      <c r="AV42" s="56" t="str">
        <f>IF(AV40="","",VLOOKUP(AV40,'[3]シフト記号表（勤務時間帯）'!$C$6:$U$35,19,FALSE))</f>
        <v/>
      </c>
      <c r="AW42" s="56" t="str">
        <f>IF(AW40="","",VLOOKUP(AW40,'[3]シフト記号表（勤務時間帯）'!$C$6:$U$35,19,FALSE))</f>
        <v/>
      </c>
      <c r="AX42" s="264">
        <f>IF($BB$3="４週",SUM(S42:AT42),IF($BB$3="暦月",SUM(S42:AW42),""))</f>
        <v>0</v>
      </c>
      <c r="AY42" s="265"/>
      <c r="AZ42" s="266">
        <f>IF($BB$3="４週",AX42/4,IF($BB$3="暦月",地密通所!AX42/(地密通所!$BB$8/7),""))</f>
        <v>0</v>
      </c>
      <c r="BA42" s="267"/>
      <c r="BB42" s="309"/>
      <c r="BC42" s="310"/>
      <c r="BD42" s="310"/>
      <c r="BE42" s="310"/>
      <c r="BF42" s="311"/>
    </row>
    <row r="43" spans="2:58" ht="20.25" customHeight="1" x14ac:dyDescent="0.45">
      <c r="B43" s="268">
        <f>B40+1</f>
        <v>8</v>
      </c>
      <c r="C43" s="270"/>
      <c r="D43" s="271"/>
      <c r="E43" s="272"/>
      <c r="F43" s="58"/>
      <c r="G43" s="279"/>
      <c r="H43" s="282"/>
      <c r="I43" s="283"/>
      <c r="J43" s="283"/>
      <c r="K43" s="284"/>
      <c r="L43" s="289"/>
      <c r="M43" s="246"/>
      <c r="N43" s="246"/>
      <c r="O43" s="247"/>
      <c r="P43" s="292" t="s">
        <v>41</v>
      </c>
      <c r="Q43" s="293"/>
      <c r="R43" s="294"/>
      <c r="S43" s="47"/>
      <c r="T43" s="48"/>
      <c r="U43" s="48"/>
      <c r="V43" s="48"/>
      <c r="W43" s="48"/>
      <c r="X43" s="48"/>
      <c r="Y43" s="49"/>
      <c r="Z43" s="47"/>
      <c r="AA43" s="48"/>
      <c r="AB43" s="48"/>
      <c r="AC43" s="48"/>
      <c r="AD43" s="48"/>
      <c r="AE43" s="48"/>
      <c r="AF43" s="49"/>
      <c r="AG43" s="47"/>
      <c r="AH43" s="48"/>
      <c r="AI43" s="48"/>
      <c r="AJ43" s="48"/>
      <c r="AK43" s="48"/>
      <c r="AL43" s="48"/>
      <c r="AM43" s="49"/>
      <c r="AN43" s="47"/>
      <c r="AO43" s="48"/>
      <c r="AP43" s="48"/>
      <c r="AQ43" s="48"/>
      <c r="AR43" s="48"/>
      <c r="AS43" s="48"/>
      <c r="AT43" s="49"/>
      <c r="AU43" s="47"/>
      <c r="AV43" s="48"/>
      <c r="AW43" s="48"/>
      <c r="AX43" s="241"/>
      <c r="AY43" s="242"/>
      <c r="AZ43" s="243"/>
      <c r="BA43" s="244"/>
      <c r="BB43" s="303"/>
      <c r="BC43" s="304"/>
      <c r="BD43" s="304"/>
      <c r="BE43" s="304"/>
      <c r="BF43" s="305"/>
    </row>
    <row r="44" spans="2:58" ht="20.25" customHeight="1" x14ac:dyDescent="0.45">
      <c r="B44" s="268"/>
      <c r="C44" s="273"/>
      <c r="D44" s="274"/>
      <c r="E44" s="275"/>
      <c r="F44" s="50"/>
      <c r="G44" s="280"/>
      <c r="H44" s="285"/>
      <c r="I44" s="283"/>
      <c r="J44" s="283"/>
      <c r="K44" s="284"/>
      <c r="L44" s="290"/>
      <c r="M44" s="249"/>
      <c r="N44" s="249"/>
      <c r="O44" s="250"/>
      <c r="P44" s="254" t="s">
        <v>42</v>
      </c>
      <c r="Q44" s="255"/>
      <c r="R44" s="256"/>
      <c r="S44" s="51" t="str">
        <f>IF(S43="","",VLOOKUP(S43,'[3]シフト記号表（勤務時間帯）'!$C$6:$K$35,9,FALSE))</f>
        <v/>
      </c>
      <c r="T44" s="52" t="str">
        <f>IF(T43="","",VLOOKUP(T43,'[3]シフト記号表（勤務時間帯）'!$C$6:$K$35,9,FALSE))</f>
        <v/>
      </c>
      <c r="U44" s="52" t="str">
        <f>IF(U43="","",VLOOKUP(U43,'[3]シフト記号表（勤務時間帯）'!$C$6:$K$35,9,FALSE))</f>
        <v/>
      </c>
      <c r="V44" s="52" t="str">
        <f>IF(V43="","",VLOOKUP(V43,'[3]シフト記号表（勤務時間帯）'!$C$6:$K$35,9,FALSE))</f>
        <v/>
      </c>
      <c r="W44" s="52" t="str">
        <f>IF(W43="","",VLOOKUP(W43,'[3]シフト記号表（勤務時間帯）'!$C$6:$K$35,9,FALSE))</f>
        <v/>
      </c>
      <c r="X44" s="52" t="str">
        <f>IF(X43="","",VLOOKUP(X43,'[3]シフト記号表（勤務時間帯）'!$C$6:$K$35,9,FALSE))</f>
        <v/>
      </c>
      <c r="Y44" s="53" t="str">
        <f>IF(Y43="","",VLOOKUP(Y43,'[3]シフト記号表（勤務時間帯）'!$C$6:$K$35,9,FALSE))</f>
        <v/>
      </c>
      <c r="Z44" s="51" t="str">
        <f>IF(Z43="","",VLOOKUP(Z43,'[3]シフト記号表（勤務時間帯）'!$C$6:$K$35,9,FALSE))</f>
        <v/>
      </c>
      <c r="AA44" s="52" t="str">
        <f>IF(AA43="","",VLOOKUP(AA43,'[3]シフト記号表（勤務時間帯）'!$C$6:$K$35,9,FALSE))</f>
        <v/>
      </c>
      <c r="AB44" s="52" t="str">
        <f>IF(AB43="","",VLOOKUP(AB43,'[3]シフト記号表（勤務時間帯）'!$C$6:$K$35,9,FALSE))</f>
        <v/>
      </c>
      <c r="AC44" s="52" t="str">
        <f>IF(AC43="","",VLOOKUP(AC43,'[3]シフト記号表（勤務時間帯）'!$C$6:$K$35,9,FALSE))</f>
        <v/>
      </c>
      <c r="AD44" s="52" t="str">
        <f>IF(AD43="","",VLOOKUP(AD43,'[3]シフト記号表（勤務時間帯）'!$C$6:$K$35,9,FALSE))</f>
        <v/>
      </c>
      <c r="AE44" s="52" t="str">
        <f>IF(AE43="","",VLOOKUP(AE43,'[3]シフト記号表（勤務時間帯）'!$C$6:$K$35,9,FALSE))</f>
        <v/>
      </c>
      <c r="AF44" s="53" t="str">
        <f>IF(AF43="","",VLOOKUP(AF43,'[3]シフト記号表（勤務時間帯）'!$C$6:$K$35,9,FALSE))</f>
        <v/>
      </c>
      <c r="AG44" s="51" t="str">
        <f>IF(AG43="","",VLOOKUP(AG43,'[3]シフト記号表（勤務時間帯）'!$C$6:$K$35,9,FALSE))</f>
        <v/>
      </c>
      <c r="AH44" s="52" t="str">
        <f>IF(AH43="","",VLOOKUP(AH43,'[3]シフト記号表（勤務時間帯）'!$C$6:$K$35,9,FALSE))</f>
        <v/>
      </c>
      <c r="AI44" s="52" t="str">
        <f>IF(AI43="","",VLOOKUP(AI43,'[3]シフト記号表（勤務時間帯）'!$C$6:$K$35,9,FALSE))</f>
        <v/>
      </c>
      <c r="AJ44" s="52" t="str">
        <f>IF(AJ43="","",VLOOKUP(AJ43,'[3]シフト記号表（勤務時間帯）'!$C$6:$K$35,9,FALSE))</f>
        <v/>
      </c>
      <c r="AK44" s="52" t="str">
        <f>IF(AK43="","",VLOOKUP(AK43,'[3]シフト記号表（勤務時間帯）'!$C$6:$K$35,9,FALSE))</f>
        <v/>
      </c>
      <c r="AL44" s="52" t="str">
        <f>IF(AL43="","",VLOOKUP(AL43,'[3]シフト記号表（勤務時間帯）'!$C$6:$K$35,9,FALSE))</f>
        <v/>
      </c>
      <c r="AM44" s="53" t="str">
        <f>IF(AM43="","",VLOOKUP(AM43,'[3]シフト記号表（勤務時間帯）'!$C$6:$K$35,9,FALSE))</f>
        <v/>
      </c>
      <c r="AN44" s="51" t="str">
        <f>IF(AN43="","",VLOOKUP(AN43,'[3]シフト記号表（勤務時間帯）'!$C$6:$K$35,9,FALSE))</f>
        <v/>
      </c>
      <c r="AO44" s="52" t="str">
        <f>IF(AO43="","",VLOOKUP(AO43,'[3]シフト記号表（勤務時間帯）'!$C$6:$K$35,9,FALSE))</f>
        <v/>
      </c>
      <c r="AP44" s="52" t="str">
        <f>IF(AP43="","",VLOOKUP(AP43,'[3]シフト記号表（勤務時間帯）'!$C$6:$K$35,9,FALSE))</f>
        <v/>
      </c>
      <c r="AQ44" s="52" t="str">
        <f>IF(AQ43="","",VLOOKUP(AQ43,'[3]シフト記号表（勤務時間帯）'!$C$6:$K$35,9,FALSE))</f>
        <v/>
      </c>
      <c r="AR44" s="52" t="str">
        <f>IF(AR43="","",VLOOKUP(AR43,'[3]シフト記号表（勤務時間帯）'!$C$6:$K$35,9,FALSE))</f>
        <v/>
      </c>
      <c r="AS44" s="52" t="str">
        <f>IF(AS43="","",VLOOKUP(AS43,'[3]シフト記号表（勤務時間帯）'!$C$6:$K$35,9,FALSE))</f>
        <v/>
      </c>
      <c r="AT44" s="53" t="str">
        <f>IF(AT43="","",VLOOKUP(AT43,'[3]シフト記号表（勤務時間帯）'!$C$6:$K$35,9,FALSE))</f>
        <v/>
      </c>
      <c r="AU44" s="51" t="str">
        <f>IF(AU43="","",VLOOKUP(AU43,'[3]シフト記号表（勤務時間帯）'!$C$6:$K$35,9,FALSE))</f>
        <v/>
      </c>
      <c r="AV44" s="52" t="str">
        <f>IF(AV43="","",VLOOKUP(AV43,'[3]シフト記号表（勤務時間帯）'!$C$6:$K$35,9,FALSE))</f>
        <v/>
      </c>
      <c r="AW44" s="52" t="str">
        <f>IF(AW43="","",VLOOKUP(AW43,'[3]シフト記号表（勤務時間帯）'!$C$6:$K$35,9,FALSE))</f>
        <v/>
      </c>
      <c r="AX44" s="257">
        <f>IF($BB$3="４週",SUM(S44:AT44),IF($BB$3="暦月",SUM(S44:AW44),""))</f>
        <v>0</v>
      </c>
      <c r="AY44" s="258"/>
      <c r="AZ44" s="259">
        <f>IF($BB$3="４週",AX44/4,IF($BB$3="暦月",地密通所!AX44/(地密通所!$BB$8/7),""))</f>
        <v>0</v>
      </c>
      <c r="BA44" s="260"/>
      <c r="BB44" s="306"/>
      <c r="BC44" s="307"/>
      <c r="BD44" s="307"/>
      <c r="BE44" s="307"/>
      <c r="BF44" s="308"/>
    </row>
    <row r="45" spans="2:58" ht="20.25" customHeight="1" x14ac:dyDescent="0.45">
      <c r="B45" s="268"/>
      <c r="C45" s="276"/>
      <c r="D45" s="277"/>
      <c r="E45" s="278"/>
      <c r="F45" s="50">
        <f>C43</f>
        <v>0</v>
      </c>
      <c r="G45" s="301"/>
      <c r="H45" s="285"/>
      <c r="I45" s="283"/>
      <c r="J45" s="283"/>
      <c r="K45" s="284"/>
      <c r="L45" s="302"/>
      <c r="M45" s="296"/>
      <c r="N45" s="296"/>
      <c r="O45" s="297"/>
      <c r="P45" s="298" t="s">
        <v>43</v>
      </c>
      <c r="Q45" s="299"/>
      <c r="R45" s="300"/>
      <c r="S45" s="55" t="str">
        <f>IF(S43="","",VLOOKUP(S43,'[3]シフト記号表（勤務時間帯）'!$C$6:$U$35,19,FALSE))</f>
        <v/>
      </c>
      <c r="T45" s="56" t="str">
        <f>IF(T43="","",VLOOKUP(T43,'[3]シフト記号表（勤務時間帯）'!$C$6:$U$35,19,FALSE))</f>
        <v/>
      </c>
      <c r="U45" s="56" t="str">
        <f>IF(U43="","",VLOOKUP(U43,'[3]シフト記号表（勤務時間帯）'!$C$6:$U$35,19,FALSE))</f>
        <v/>
      </c>
      <c r="V45" s="56" t="str">
        <f>IF(V43="","",VLOOKUP(V43,'[3]シフト記号表（勤務時間帯）'!$C$6:$U$35,19,FALSE))</f>
        <v/>
      </c>
      <c r="W45" s="56" t="str">
        <f>IF(W43="","",VLOOKUP(W43,'[3]シフト記号表（勤務時間帯）'!$C$6:$U$35,19,FALSE))</f>
        <v/>
      </c>
      <c r="X45" s="56" t="str">
        <f>IF(X43="","",VLOOKUP(X43,'[3]シフト記号表（勤務時間帯）'!$C$6:$U$35,19,FALSE))</f>
        <v/>
      </c>
      <c r="Y45" s="57" t="str">
        <f>IF(Y43="","",VLOOKUP(Y43,'[3]シフト記号表（勤務時間帯）'!$C$6:$U$35,19,FALSE))</f>
        <v/>
      </c>
      <c r="Z45" s="55" t="str">
        <f>IF(Z43="","",VLOOKUP(Z43,'[3]シフト記号表（勤務時間帯）'!$C$6:$U$35,19,FALSE))</f>
        <v/>
      </c>
      <c r="AA45" s="56" t="str">
        <f>IF(AA43="","",VLOOKUP(AA43,'[3]シフト記号表（勤務時間帯）'!$C$6:$U$35,19,FALSE))</f>
        <v/>
      </c>
      <c r="AB45" s="56" t="str">
        <f>IF(AB43="","",VLOOKUP(AB43,'[3]シフト記号表（勤務時間帯）'!$C$6:$U$35,19,FALSE))</f>
        <v/>
      </c>
      <c r="AC45" s="56" t="str">
        <f>IF(AC43="","",VLOOKUP(AC43,'[3]シフト記号表（勤務時間帯）'!$C$6:$U$35,19,FALSE))</f>
        <v/>
      </c>
      <c r="AD45" s="56" t="str">
        <f>IF(AD43="","",VLOOKUP(AD43,'[3]シフト記号表（勤務時間帯）'!$C$6:$U$35,19,FALSE))</f>
        <v/>
      </c>
      <c r="AE45" s="56" t="str">
        <f>IF(AE43="","",VLOOKUP(AE43,'[3]シフト記号表（勤務時間帯）'!$C$6:$U$35,19,FALSE))</f>
        <v/>
      </c>
      <c r="AF45" s="57" t="str">
        <f>IF(AF43="","",VLOOKUP(AF43,'[3]シフト記号表（勤務時間帯）'!$C$6:$U$35,19,FALSE))</f>
        <v/>
      </c>
      <c r="AG45" s="55" t="str">
        <f>IF(AG43="","",VLOOKUP(AG43,'[3]シフト記号表（勤務時間帯）'!$C$6:$U$35,19,FALSE))</f>
        <v/>
      </c>
      <c r="AH45" s="56" t="str">
        <f>IF(AH43="","",VLOOKUP(AH43,'[3]シフト記号表（勤務時間帯）'!$C$6:$U$35,19,FALSE))</f>
        <v/>
      </c>
      <c r="AI45" s="56" t="str">
        <f>IF(AI43="","",VLOOKUP(AI43,'[3]シフト記号表（勤務時間帯）'!$C$6:$U$35,19,FALSE))</f>
        <v/>
      </c>
      <c r="AJ45" s="56" t="str">
        <f>IF(AJ43="","",VLOOKUP(AJ43,'[3]シフト記号表（勤務時間帯）'!$C$6:$U$35,19,FALSE))</f>
        <v/>
      </c>
      <c r="AK45" s="56" t="str">
        <f>IF(AK43="","",VLOOKUP(AK43,'[3]シフト記号表（勤務時間帯）'!$C$6:$U$35,19,FALSE))</f>
        <v/>
      </c>
      <c r="AL45" s="56" t="str">
        <f>IF(AL43="","",VLOOKUP(AL43,'[3]シフト記号表（勤務時間帯）'!$C$6:$U$35,19,FALSE))</f>
        <v/>
      </c>
      <c r="AM45" s="57" t="str">
        <f>IF(AM43="","",VLOOKUP(AM43,'[3]シフト記号表（勤務時間帯）'!$C$6:$U$35,19,FALSE))</f>
        <v/>
      </c>
      <c r="AN45" s="55" t="str">
        <f>IF(AN43="","",VLOOKUP(AN43,'[3]シフト記号表（勤務時間帯）'!$C$6:$U$35,19,FALSE))</f>
        <v/>
      </c>
      <c r="AO45" s="56" t="str">
        <f>IF(AO43="","",VLOOKUP(AO43,'[3]シフト記号表（勤務時間帯）'!$C$6:$U$35,19,FALSE))</f>
        <v/>
      </c>
      <c r="AP45" s="56" t="str">
        <f>IF(AP43="","",VLOOKUP(AP43,'[3]シフト記号表（勤務時間帯）'!$C$6:$U$35,19,FALSE))</f>
        <v/>
      </c>
      <c r="AQ45" s="56" t="str">
        <f>IF(AQ43="","",VLOOKUP(AQ43,'[3]シフト記号表（勤務時間帯）'!$C$6:$U$35,19,FALSE))</f>
        <v/>
      </c>
      <c r="AR45" s="56" t="str">
        <f>IF(AR43="","",VLOOKUP(AR43,'[3]シフト記号表（勤務時間帯）'!$C$6:$U$35,19,FALSE))</f>
        <v/>
      </c>
      <c r="AS45" s="56" t="str">
        <f>IF(AS43="","",VLOOKUP(AS43,'[3]シフト記号表（勤務時間帯）'!$C$6:$U$35,19,FALSE))</f>
        <v/>
      </c>
      <c r="AT45" s="57" t="str">
        <f>IF(AT43="","",VLOOKUP(AT43,'[3]シフト記号表（勤務時間帯）'!$C$6:$U$35,19,FALSE))</f>
        <v/>
      </c>
      <c r="AU45" s="55" t="str">
        <f>IF(AU43="","",VLOOKUP(AU43,'[3]シフト記号表（勤務時間帯）'!$C$6:$U$35,19,FALSE))</f>
        <v/>
      </c>
      <c r="AV45" s="56" t="str">
        <f>IF(AV43="","",VLOOKUP(AV43,'[3]シフト記号表（勤務時間帯）'!$C$6:$U$35,19,FALSE))</f>
        <v/>
      </c>
      <c r="AW45" s="56" t="str">
        <f>IF(AW43="","",VLOOKUP(AW43,'[3]シフト記号表（勤務時間帯）'!$C$6:$U$35,19,FALSE))</f>
        <v/>
      </c>
      <c r="AX45" s="264">
        <f>IF($BB$3="４週",SUM(S45:AT45),IF($BB$3="暦月",SUM(S45:AW45),""))</f>
        <v>0</v>
      </c>
      <c r="AY45" s="265"/>
      <c r="AZ45" s="266">
        <f>IF($BB$3="４週",AX45/4,IF($BB$3="暦月",地密通所!AX45/(地密通所!$BB$8/7),""))</f>
        <v>0</v>
      </c>
      <c r="BA45" s="267"/>
      <c r="BB45" s="309"/>
      <c r="BC45" s="310"/>
      <c r="BD45" s="310"/>
      <c r="BE45" s="310"/>
      <c r="BF45" s="311"/>
    </row>
    <row r="46" spans="2:58" ht="20.25" customHeight="1" x14ac:dyDescent="0.45">
      <c r="B46" s="268">
        <f>B43+1</f>
        <v>9</v>
      </c>
      <c r="C46" s="270"/>
      <c r="D46" s="271"/>
      <c r="E46" s="272"/>
      <c r="F46" s="58"/>
      <c r="G46" s="279"/>
      <c r="H46" s="282"/>
      <c r="I46" s="283"/>
      <c r="J46" s="283"/>
      <c r="K46" s="284"/>
      <c r="L46" s="289"/>
      <c r="M46" s="246"/>
      <c r="N46" s="246"/>
      <c r="O46" s="247"/>
      <c r="P46" s="292" t="s">
        <v>41</v>
      </c>
      <c r="Q46" s="293"/>
      <c r="R46" s="294"/>
      <c r="S46" s="47"/>
      <c r="T46" s="48"/>
      <c r="U46" s="48"/>
      <c r="V46" s="48"/>
      <c r="W46" s="48"/>
      <c r="X46" s="48"/>
      <c r="Y46" s="49"/>
      <c r="Z46" s="47"/>
      <c r="AA46" s="48"/>
      <c r="AB46" s="48"/>
      <c r="AC46" s="48"/>
      <c r="AD46" s="48"/>
      <c r="AE46" s="48"/>
      <c r="AF46" s="49"/>
      <c r="AG46" s="47"/>
      <c r="AH46" s="48"/>
      <c r="AI46" s="48"/>
      <c r="AJ46" s="48"/>
      <c r="AK46" s="48"/>
      <c r="AL46" s="48"/>
      <c r="AM46" s="49"/>
      <c r="AN46" s="47"/>
      <c r="AO46" s="48"/>
      <c r="AP46" s="48"/>
      <c r="AQ46" s="48"/>
      <c r="AR46" s="48"/>
      <c r="AS46" s="48"/>
      <c r="AT46" s="49"/>
      <c r="AU46" s="47"/>
      <c r="AV46" s="48"/>
      <c r="AW46" s="48"/>
      <c r="AX46" s="241"/>
      <c r="AY46" s="242"/>
      <c r="AZ46" s="243"/>
      <c r="BA46" s="244"/>
      <c r="BB46" s="303"/>
      <c r="BC46" s="304"/>
      <c r="BD46" s="304"/>
      <c r="BE46" s="304"/>
      <c r="BF46" s="305"/>
    </row>
    <row r="47" spans="2:58" ht="20.25" customHeight="1" x14ac:dyDescent="0.45">
      <c r="B47" s="268"/>
      <c r="C47" s="273"/>
      <c r="D47" s="274"/>
      <c r="E47" s="275"/>
      <c r="F47" s="50"/>
      <c r="G47" s="280"/>
      <c r="H47" s="285"/>
      <c r="I47" s="283"/>
      <c r="J47" s="283"/>
      <c r="K47" s="284"/>
      <c r="L47" s="290"/>
      <c r="M47" s="249"/>
      <c r="N47" s="249"/>
      <c r="O47" s="250"/>
      <c r="P47" s="254" t="s">
        <v>42</v>
      </c>
      <c r="Q47" s="255"/>
      <c r="R47" s="256"/>
      <c r="S47" s="51" t="str">
        <f>IF(S46="","",VLOOKUP(S46,'[3]シフト記号表（勤務時間帯）'!$C$6:$K$35,9,FALSE))</f>
        <v/>
      </c>
      <c r="T47" s="52" t="str">
        <f>IF(T46="","",VLOOKUP(T46,'[3]シフト記号表（勤務時間帯）'!$C$6:$K$35,9,FALSE))</f>
        <v/>
      </c>
      <c r="U47" s="52" t="str">
        <f>IF(U46="","",VLOOKUP(U46,'[3]シフト記号表（勤務時間帯）'!$C$6:$K$35,9,FALSE))</f>
        <v/>
      </c>
      <c r="V47" s="52" t="str">
        <f>IF(V46="","",VLOOKUP(V46,'[3]シフト記号表（勤務時間帯）'!$C$6:$K$35,9,FALSE))</f>
        <v/>
      </c>
      <c r="W47" s="52" t="str">
        <f>IF(W46="","",VLOOKUP(W46,'[3]シフト記号表（勤務時間帯）'!$C$6:$K$35,9,FALSE))</f>
        <v/>
      </c>
      <c r="X47" s="52" t="str">
        <f>IF(X46="","",VLOOKUP(X46,'[3]シフト記号表（勤務時間帯）'!$C$6:$K$35,9,FALSE))</f>
        <v/>
      </c>
      <c r="Y47" s="53" t="str">
        <f>IF(Y46="","",VLOOKUP(Y46,'[3]シフト記号表（勤務時間帯）'!$C$6:$K$35,9,FALSE))</f>
        <v/>
      </c>
      <c r="Z47" s="51" t="str">
        <f>IF(Z46="","",VLOOKUP(Z46,'[3]シフト記号表（勤務時間帯）'!$C$6:$K$35,9,FALSE))</f>
        <v/>
      </c>
      <c r="AA47" s="52" t="str">
        <f>IF(AA46="","",VLOOKUP(AA46,'[3]シフト記号表（勤務時間帯）'!$C$6:$K$35,9,FALSE))</f>
        <v/>
      </c>
      <c r="AB47" s="52" t="str">
        <f>IF(AB46="","",VLOOKUP(AB46,'[3]シフト記号表（勤務時間帯）'!$C$6:$K$35,9,FALSE))</f>
        <v/>
      </c>
      <c r="AC47" s="52" t="str">
        <f>IF(AC46="","",VLOOKUP(AC46,'[3]シフト記号表（勤務時間帯）'!$C$6:$K$35,9,FALSE))</f>
        <v/>
      </c>
      <c r="AD47" s="52" t="str">
        <f>IF(AD46="","",VLOOKUP(AD46,'[3]シフト記号表（勤務時間帯）'!$C$6:$K$35,9,FALSE))</f>
        <v/>
      </c>
      <c r="AE47" s="52" t="str">
        <f>IF(AE46="","",VLOOKUP(AE46,'[3]シフト記号表（勤務時間帯）'!$C$6:$K$35,9,FALSE))</f>
        <v/>
      </c>
      <c r="AF47" s="53" t="str">
        <f>IF(AF46="","",VLOOKUP(AF46,'[3]シフト記号表（勤務時間帯）'!$C$6:$K$35,9,FALSE))</f>
        <v/>
      </c>
      <c r="AG47" s="51" t="str">
        <f>IF(AG46="","",VLOOKUP(AG46,'[3]シフト記号表（勤務時間帯）'!$C$6:$K$35,9,FALSE))</f>
        <v/>
      </c>
      <c r="AH47" s="52" t="str">
        <f>IF(AH46="","",VLOOKUP(AH46,'[3]シフト記号表（勤務時間帯）'!$C$6:$K$35,9,FALSE))</f>
        <v/>
      </c>
      <c r="AI47" s="52" t="str">
        <f>IF(AI46="","",VLOOKUP(AI46,'[3]シフト記号表（勤務時間帯）'!$C$6:$K$35,9,FALSE))</f>
        <v/>
      </c>
      <c r="AJ47" s="52" t="str">
        <f>IF(AJ46="","",VLOOKUP(AJ46,'[3]シフト記号表（勤務時間帯）'!$C$6:$K$35,9,FALSE))</f>
        <v/>
      </c>
      <c r="AK47" s="52" t="str">
        <f>IF(AK46="","",VLOOKUP(AK46,'[3]シフト記号表（勤務時間帯）'!$C$6:$K$35,9,FALSE))</f>
        <v/>
      </c>
      <c r="AL47" s="52" t="str">
        <f>IF(AL46="","",VLOOKUP(AL46,'[3]シフト記号表（勤務時間帯）'!$C$6:$K$35,9,FALSE))</f>
        <v/>
      </c>
      <c r="AM47" s="53" t="str">
        <f>IF(AM46="","",VLOOKUP(AM46,'[3]シフト記号表（勤務時間帯）'!$C$6:$K$35,9,FALSE))</f>
        <v/>
      </c>
      <c r="AN47" s="51" t="str">
        <f>IF(AN46="","",VLOOKUP(AN46,'[3]シフト記号表（勤務時間帯）'!$C$6:$K$35,9,FALSE))</f>
        <v/>
      </c>
      <c r="AO47" s="52" t="str">
        <f>IF(AO46="","",VLOOKUP(AO46,'[3]シフト記号表（勤務時間帯）'!$C$6:$K$35,9,FALSE))</f>
        <v/>
      </c>
      <c r="AP47" s="52" t="str">
        <f>IF(AP46="","",VLOOKUP(AP46,'[3]シフト記号表（勤務時間帯）'!$C$6:$K$35,9,FALSE))</f>
        <v/>
      </c>
      <c r="AQ47" s="52" t="str">
        <f>IF(AQ46="","",VLOOKUP(AQ46,'[3]シフト記号表（勤務時間帯）'!$C$6:$K$35,9,FALSE))</f>
        <v/>
      </c>
      <c r="AR47" s="52" t="str">
        <f>IF(AR46="","",VLOOKUP(AR46,'[3]シフト記号表（勤務時間帯）'!$C$6:$K$35,9,FALSE))</f>
        <v/>
      </c>
      <c r="AS47" s="52" t="str">
        <f>IF(AS46="","",VLOOKUP(AS46,'[3]シフト記号表（勤務時間帯）'!$C$6:$K$35,9,FALSE))</f>
        <v/>
      </c>
      <c r="AT47" s="53" t="str">
        <f>IF(AT46="","",VLOOKUP(AT46,'[3]シフト記号表（勤務時間帯）'!$C$6:$K$35,9,FALSE))</f>
        <v/>
      </c>
      <c r="AU47" s="51" t="str">
        <f>IF(AU46="","",VLOOKUP(AU46,'[3]シフト記号表（勤務時間帯）'!$C$6:$K$35,9,FALSE))</f>
        <v/>
      </c>
      <c r="AV47" s="52" t="str">
        <f>IF(AV46="","",VLOOKUP(AV46,'[3]シフト記号表（勤務時間帯）'!$C$6:$K$35,9,FALSE))</f>
        <v/>
      </c>
      <c r="AW47" s="52" t="str">
        <f>IF(AW46="","",VLOOKUP(AW46,'[3]シフト記号表（勤務時間帯）'!$C$6:$K$35,9,FALSE))</f>
        <v/>
      </c>
      <c r="AX47" s="257">
        <f>IF($BB$3="４週",SUM(S47:AT47),IF($BB$3="暦月",SUM(S47:AW47),""))</f>
        <v>0</v>
      </c>
      <c r="AY47" s="258"/>
      <c r="AZ47" s="259">
        <f>IF($BB$3="４週",AX47/4,IF($BB$3="暦月",地密通所!AX47/(地密通所!$BB$8/7),""))</f>
        <v>0</v>
      </c>
      <c r="BA47" s="260"/>
      <c r="BB47" s="306"/>
      <c r="BC47" s="307"/>
      <c r="BD47" s="307"/>
      <c r="BE47" s="307"/>
      <c r="BF47" s="308"/>
    </row>
    <row r="48" spans="2:58" ht="20.25" customHeight="1" x14ac:dyDescent="0.45">
      <c r="B48" s="268"/>
      <c r="C48" s="276"/>
      <c r="D48" s="277"/>
      <c r="E48" s="278"/>
      <c r="F48" s="50">
        <f>C46</f>
        <v>0</v>
      </c>
      <c r="G48" s="301"/>
      <c r="H48" s="285"/>
      <c r="I48" s="283"/>
      <c r="J48" s="283"/>
      <c r="K48" s="284"/>
      <c r="L48" s="302"/>
      <c r="M48" s="296"/>
      <c r="N48" s="296"/>
      <c r="O48" s="297"/>
      <c r="P48" s="298" t="s">
        <v>43</v>
      </c>
      <c r="Q48" s="299"/>
      <c r="R48" s="300"/>
      <c r="S48" s="55" t="str">
        <f>IF(S46="","",VLOOKUP(S46,'[3]シフト記号表（勤務時間帯）'!$C$6:$U$35,19,FALSE))</f>
        <v/>
      </c>
      <c r="T48" s="56" t="str">
        <f>IF(T46="","",VLOOKUP(T46,'[3]シフト記号表（勤務時間帯）'!$C$6:$U$35,19,FALSE))</f>
        <v/>
      </c>
      <c r="U48" s="56" t="str">
        <f>IF(U46="","",VLOOKUP(U46,'[3]シフト記号表（勤務時間帯）'!$C$6:$U$35,19,FALSE))</f>
        <v/>
      </c>
      <c r="V48" s="56" t="str">
        <f>IF(V46="","",VLOOKUP(V46,'[3]シフト記号表（勤務時間帯）'!$C$6:$U$35,19,FALSE))</f>
        <v/>
      </c>
      <c r="W48" s="56" t="str">
        <f>IF(W46="","",VLOOKUP(W46,'[3]シフト記号表（勤務時間帯）'!$C$6:$U$35,19,FALSE))</f>
        <v/>
      </c>
      <c r="X48" s="56" t="str">
        <f>IF(X46="","",VLOOKUP(X46,'[3]シフト記号表（勤務時間帯）'!$C$6:$U$35,19,FALSE))</f>
        <v/>
      </c>
      <c r="Y48" s="57" t="str">
        <f>IF(Y46="","",VLOOKUP(Y46,'[3]シフト記号表（勤務時間帯）'!$C$6:$U$35,19,FALSE))</f>
        <v/>
      </c>
      <c r="Z48" s="55" t="str">
        <f>IF(Z46="","",VLOOKUP(Z46,'[3]シフト記号表（勤務時間帯）'!$C$6:$U$35,19,FALSE))</f>
        <v/>
      </c>
      <c r="AA48" s="56" t="str">
        <f>IF(AA46="","",VLOOKUP(AA46,'[3]シフト記号表（勤務時間帯）'!$C$6:$U$35,19,FALSE))</f>
        <v/>
      </c>
      <c r="AB48" s="56" t="str">
        <f>IF(AB46="","",VLOOKUP(AB46,'[3]シフト記号表（勤務時間帯）'!$C$6:$U$35,19,FALSE))</f>
        <v/>
      </c>
      <c r="AC48" s="56" t="str">
        <f>IF(AC46="","",VLOOKUP(AC46,'[3]シフト記号表（勤務時間帯）'!$C$6:$U$35,19,FALSE))</f>
        <v/>
      </c>
      <c r="AD48" s="56" t="str">
        <f>IF(AD46="","",VLOOKUP(AD46,'[3]シフト記号表（勤務時間帯）'!$C$6:$U$35,19,FALSE))</f>
        <v/>
      </c>
      <c r="AE48" s="56" t="str">
        <f>IF(AE46="","",VLOOKUP(AE46,'[3]シフト記号表（勤務時間帯）'!$C$6:$U$35,19,FALSE))</f>
        <v/>
      </c>
      <c r="AF48" s="57" t="str">
        <f>IF(AF46="","",VLOOKUP(AF46,'[3]シフト記号表（勤務時間帯）'!$C$6:$U$35,19,FALSE))</f>
        <v/>
      </c>
      <c r="AG48" s="55" t="str">
        <f>IF(AG46="","",VLOOKUP(AG46,'[3]シフト記号表（勤務時間帯）'!$C$6:$U$35,19,FALSE))</f>
        <v/>
      </c>
      <c r="AH48" s="56" t="str">
        <f>IF(AH46="","",VLOOKUP(AH46,'[3]シフト記号表（勤務時間帯）'!$C$6:$U$35,19,FALSE))</f>
        <v/>
      </c>
      <c r="AI48" s="56" t="str">
        <f>IF(AI46="","",VLOOKUP(AI46,'[3]シフト記号表（勤務時間帯）'!$C$6:$U$35,19,FALSE))</f>
        <v/>
      </c>
      <c r="AJ48" s="56" t="str">
        <f>IF(AJ46="","",VLOOKUP(AJ46,'[3]シフト記号表（勤務時間帯）'!$C$6:$U$35,19,FALSE))</f>
        <v/>
      </c>
      <c r="AK48" s="56" t="str">
        <f>IF(AK46="","",VLOOKUP(AK46,'[3]シフト記号表（勤務時間帯）'!$C$6:$U$35,19,FALSE))</f>
        <v/>
      </c>
      <c r="AL48" s="56" t="str">
        <f>IF(AL46="","",VLOOKUP(AL46,'[3]シフト記号表（勤務時間帯）'!$C$6:$U$35,19,FALSE))</f>
        <v/>
      </c>
      <c r="AM48" s="57" t="str">
        <f>IF(AM46="","",VLOOKUP(AM46,'[3]シフト記号表（勤務時間帯）'!$C$6:$U$35,19,FALSE))</f>
        <v/>
      </c>
      <c r="AN48" s="55" t="str">
        <f>IF(AN46="","",VLOOKUP(AN46,'[3]シフト記号表（勤務時間帯）'!$C$6:$U$35,19,FALSE))</f>
        <v/>
      </c>
      <c r="AO48" s="56" t="str">
        <f>IF(AO46="","",VLOOKUP(AO46,'[3]シフト記号表（勤務時間帯）'!$C$6:$U$35,19,FALSE))</f>
        <v/>
      </c>
      <c r="AP48" s="56" t="str">
        <f>IF(AP46="","",VLOOKUP(AP46,'[3]シフト記号表（勤務時間帯）'!$C$6:$U$35,19,FALSE))</f>
        <v/>
      </c>
      <c r="AQ48" s="56" t="str">
        <f>IF(AQ46="","",VLOOKUP(AQ46,'[3]シフト記号表（勤務時間帯）'!$C$6:$U$35,19,FALSE))</f>
        <v/>
      </c>
      <c r="AR48" s="56" t="str">
        <f>IF(AR46="","",VLOOKUP(AR46,'[3]シフト記号表（勤務時間帯）'!$C$6:$U$35,19,FALSE))</f>
        <v/>
      </c>
      <c r="AS48" s="56" t="str">
        <f>IF(AS46="","",VLOOKUP(AS46,'[3]シフト記号表（勤務時間帯）'!$C$6:$U$35,19,FALSE))</f>
        <v/>
      </c>
      <c r="AT48" s="57" t="str">
        <f>IF(AT46="","",VLOOKUP(AT46,'[3]シフト記号表（勤務時間帯）'!$C$6:$U$35,19,FALSE))</f>
        <v/>
      </c>
      <c r="AU48" s="55" t="str">
        <f>IF(AU46="","",VLOOKUP(AU46,'[3]シフト記号表（勤務時間帯）'!$C$6:$U$35,19,FALSE))</f>
        <v/>
      </c>
      <c r="AV48" s="56" t="str">
        <f>IF(AV46="","",VLOOKUP(AV46,'[3]シフト記号表（勤務時間帯）'!$C$6:$U$35,19,FALSE))</f>
        <v/>
      </c>
      <c r="AW48" s="56" t="str">
        <f>IF(AW46="","",VLOOKUP(AW46,'[3]シフト記号表（勤務時間帯）'!$C$6:$U$35,19,FALSE))</f>
        <v/>
      </c>
      <c r="AX48" s="264">
        <f>IF($BB$3="４週",SUM(S48:AT48),IF($BB$3="暦月",SUM(S48:AW48),""))</f>
        <v>0</v>
      </c>
      <c r="AY48" s="265"/>
      <c r="AZ48" s="266">
        <f>IF($BB$3="４週",AX48/4,IF($BB$3="暦月",地密通所!AX48/(地密通所!$BB$8/7),""))</f>
        <v>0</v>
      </c>
      <c r="BA48" s="267"/>
      <c r="BB48" s="309"/>
      <c r="BC48" s="310"/>
      <c r="BD48" s="310"/>
      <c r="BE48" s="310"/>
      <c r="BF48" s="311"/>
    </row>
    <row r="49" spans="2:58" ht="20.25" customHeight="1" x14ac:dyDescent="0.45">
      <c r="B49" s="268">
        <f>B46+1</f>
        <v>10</v>
      </c>
      <c r="C49" s="270"/>
      <c r="D49" s="271"/>
      <c r="E49" s="272"/>
      <c r="F49" s="58"/>
      <c r="G49" s="279"/>
      <c r="H49" s="282"/>
      <c r="I49" s="283"/>
      <c r="J49" s="283"/>
      <c r="K49" s="284"/>
      <c r="L49" s="289"/>
      <c r="M49" s="246"/>
      <c r="N49" s="246"/>
      <c r="O49" s="247"/>
      <c r="P49" s="292" t="s">
        <v>41</v>
      </c>
      <c r="Q49" s="293"/>
      <c r="R49" s="294"/>
      <c r="S49" s="47"/>
      <c r="T49" s="48"/>
      <c r="U49" s="48"/>
      <c r="V49" s="48"/>
      <c r="W49" s="48"/>
      <c r="X49" s="48"/>
      <c r="Y49" s="49"/>
      <c r="Z49" s="47"/>
      <c r="AA49" s="48"/>
      <c r="AB49" s="48"/>
      <c r="AC49" s="48"/>
      <c r="AD49" s="48"/>
      <c r="AE49" s="48"/>
      <c r="AF49" s="49"/>
      <c r="AG49" s="47"/>
      <c r="AH49" s="48"/>
      <c r="AI49" s="48"/>
      <c r="AJ49" s="48"/>
      <c r="AK49" s="48"/>
      <c r="AL49" s="48"/>
      <c r="AM49" s="49"/>
      <c r="AN49" s="47"/>
      <c r="AO49" s="48"/>
      <c r="AP49" s="48"/>
      <c r="AQ49" s="48"/>
      <c r="AR49" s="48"/>
      <c r="AS49" s="48"/>
      <c r="AT49" s="49"/>
      <c r="AU49" s="47"/>
      <c r="AV49" s="48"/>
      <c r="AW49" s="48"/>
      <c r="AX49" s="241"/>
      <c r="AY49" s="242"/>
      <c r="AZ49" s="243"/>
      <c r="BA49" s="244"/>
      <c r="BB49" s="303"/>
      <c r="BC49" s="304"/>
      <c r="BD49" s="304"/>
      <c r="BE49" s="304"/>
      <c r="BF49" s="305"/>
    </row>
    <row r="50" spans="2:58" ht="20.25" customHeight="1" x14ac:dyDescent="0.45">
      <c r="B50" s="268"/>
      <c r="C50" s="273"/>
      <c r="D50" s="274"/>
      <c r="E50" s="275"/>
      <c r="F50" s="50"/>
      <c r="G50" s="280"/>
      <c r="H50" s="285"/>
      <c r="I50" s="283"/>
      <c r="J50" s="283"/>
      <c r="K50" s="284"/>
      <c r="L50" s="290"/>
      <c r="M50" s="249"/>
      <c r="N50" s="249"/>
      <c r="O50" s="250"/>
      <c r="P50" s="254" t="s">
        <v>42</v>
      </c>
      <c r="Q50" s="255"/>
      <c r="R50" s="256"/>
      <c r="S50" s="51" t="str">
        <f>IF(S49="","",VLOOKUP(S49,'[3]シフト記号表（勤務時間帯）'!$C$6:$K$35,9,FALSE))</f>
        <v/>
      </c>
      <c r="T50" s="52" t="str">
        <f>IF(T49="","",VLOOKUP(T49,'[3]シフト記号表（勤務時間帯）'!$C$6:$K$35,9,FALSE))</f>
        <v/>
      </c>
      <c r="U50" s="52" t="str">
        <f>IF(U49="","",VLOOKUP(U49,'[3]シフト記号表（勤務時間帯）'!$C$6:$K$35,9,FALSE))</f>
        <v/>
      </c>
      <c r="V50" s="52" t="str">
        <f>IF(V49="","",VLOOKUP(V49,'[3]シフト記号表（勤務時間帯）'!$C$6:$K$35,9,FALSE))</f>
        <v/>
      </c>
      <c r="W50" s="52" t="str">
        <f>IF(W49="","",VLOOKUP(W49,'[3]シフト記号表（勤務時間帯）'!$C$6:$K$35,9,FALSE))</f>
        <v/>
      </c>
      <c r="X50" s="52" t="str">
        <f>IF(X49="","",VLOOKUP(X49,'[3]シフト記号表（勤務時間帯）'!$C$6:$K$35,9,FALSE))</f>
        <v/>
      </c>
      <c r="Y50" s="53" t="str">
        <f>IF(Y49="","",VLOOKUP(Y49,'[3]シフト記号表（勤務時間帯）'!$C$6:$K$35,9,FALSE))</f>
        <v/>
      </c>
      <c r="Z50" s="51" t="str">
        <f>IF(Z49="","",VLOOKUP(Z49,'[3]シフト記号表（勤務時間帯）'!$C$6:$K$35,9,FALSE))</f>
        <v/>
      </c>
      <c r="AA50" s="52" t="str">
        <f>IF(AA49="","",VLOOKUP(AA49,'[3]シフト記号表（勤務時間帯）'!$C$6:$K$35,9,FALSE))</f>
        <v/>
      </c>
      <c r="AB50" s="52" t="str">
        <f>IF(AB49="","",VLOOKUP(AB49,'[3]シフト記号表（勤務時間帯）'!$C$6:$K$35,9,FALSE))</f>
        <v/>
      </c>
      <c r="AC50" s="52" t="str">
        <f>IF(AC49="","",VLOOKUP(AC49,'[3]シフト記号表（勤務時間帯）'!$C$6:$K$35,9,FALSE))</f>
        <v/>
      </c>
      <c r="AD50" s="52" t="str">
        <f>IF(AD49="","",VLOOKUP(AD49,'[3]シフト記号表（勤務時間帯）'!$C$6:$K$35,9,FALSE))</f>
        <v/>
      </c>
      <c r="AE50" s="52" t="str">
        <f>IF(AE49="","",VLOOKUP(AE49,'[3]シフト記号表（勤務時間帯）'!$C$6:$K$35,9,FALSE))</f>
        <v/>
      </c>
      <c r="AF50" s="53" t="str">
        <f>IF(AF49="","",VLOOKUP(AF49,'[3]シフト記号表（勤務時間帯）'!$C$6:$K$35,9,FALSE))</f>
        <v/>
      </c>
      <c r="AG50" s="51" t="str">
        <f>IF(AG49="","",VLOOKUP(AG49,'[3]シフト記号表（勤務時間帯）'!$C$6:$K$35,9,FALSE))</f>
        <v/>
      </c>
      <c r="AH50" s="52" t="str">
        <f>IF(AH49="","",VLOOKUP(AH49,'[3]シフト記号表（勤務時間帯）'!$C$6:$K$35,9,FALSE))</f>
        <v/>
      </c>
      <c r="AI50" s="52" t="str">
        <f>IF(AI49="","",VLOOKUP(AI49,'[3]シフト記号表（勤務時間帯）'!$C$6:$K$35,9,FALSE))</f>
        <v/>
      </c>
      <c r="AJ50" s="52" t="str">
        <f>IF(AJ49="","",VLOOKUP(AJ49,'[3]シフト記号表（勤務時間帯）'!$C$6:$K$35,9,FALSE))</f>
        <v/>
      </c>
      <c r="AK50" s="52" t="str">
        <f>IF(AK49="","",VLOOKUP(AK49,'[3]シフト記号表（勤務時間帯）'!$C$6:$K$35,9,FALSE))</f>
        <v/>
      </c>
      <c r="AL50" s="52" t="str">
        <f>IF(AL49="","",VLOOKUP(AL49,'[3]シフト記号表（勤務時間帯）'!$C$6:$K$35,9,FALSE))</f>
        <v/>
      </c>
      <c r="AM50" s="53" t="str">
        <f>IF(AM49="","",VLOOKUP(AM49,'[3]シフト記号表（勤務時間帯）'!$C$6:$K$35,9,FALSE))</f>
        <v/>
      </c>
      <c r="AN50" s="51" t="str">
        <f>IF(AN49="","",VLOOKUP(AN49,'[3]シフト記号表（勤務時間帯）'!$C$6:$K$35,9,FALSE))</f>
        <v/>
      </c>
      <c r="AO50" s="52" t="str">
        <f>IF(AO49="","",VLOOKUP(AO49,'[3]シフト記号表（勤務時間帯）'!$C$6:$K$35,9,FALSE))</f>
        <v/>
      </c>
      <c r="AP50" s="52" t="str">
        <f>IF(AP49="","",VLOOKUP(AP49,'[3]シフト記号表（勤務時間帯）'!$C$6:$K$35,9,FALSE))</f>
        <v/>
      </c>
      <c r="AQ50" s="52" t="str">
        <f>IF(AQ49="","",VLOOKUP(AQ49,'[3]シフト記号表（勤務時間帯）'!$C$6:$K$35,9,FALSE))</f>
        <v/>
      </c>
      <c r="AR50" s="52" t="str">
        <f>IF(AR49="","",VLOOKUP(AR49,'[3]シフト記号表（勤務時間帯）'!$C$6:$K$35,9,FALSE))</f>
        <v/>
      </c>
      <c r="AS50" s="52" t="str">
        <f>IF(AS49="","",VLOOKUP(AS49,'[3]シフト記号表（勤務時間帯）'!$C$6:$K$35,9,FALSE))</f>
        <v/>
      </c>
      <c r="AT50" s="53" t="str">
        <f>IF(AT49="","",VLOOKUP(AT49,'[3]シフト記号表（勤務時間帯）'!$C$6:$K$35,9,FALSE))</f>
        <v/>
      </c>
      <c r="AU50" s="51" t="str">
        <f>IF(AU49="","",VLOOKUP(AU49,'[3]シフト記号表（勤務時間帯）'!$C$6:$K$35,9,FALSE))</f>
        <v/>
      </c>
      <c r="AV50" s="52" t="str">
        <f>IF(AV49="","",VLOOKUP(AV49,'[3]シフト記号表（勤務時間帯）'!$C$6:$K$35,9,FALSE))</f>
        <v/>
      </c>
      <c r="AW50" s="52" t="str">
        <f>IF(AW49="","",VLOOKUP(AW49,'[3]シフト記号表（勤務時間帯）'!$C$6:$K$35,9,FALSE))</f>
        <v/>
      </c>
      <c r="AX50" s="257">
        <f>IF($BB$3="４週",SUM(S50:AT50),IF($BB$3="暦月",SUM(S50:AW50),""))</f>
        <v>0</v>
      </c>
      <c r="AY50" s="258"/>
      <c r="AZ50" s="259">
        <f>IF($BB$3="４週",AX50/4,IF($BB$3="暦月",地密通所!AX50/(地密通所!$BB$8/7),""))</f>
        <v>0</v>
      </c>
      <c r="BA50" s="260"/>
      <c r="BB50" s="306"/>
      <c r="BC50" s="307"/>
      <c r="BD50" s="307"/>
      <c r="BE50" s="307"/>
      <c r="BF50" s="308"/>
    </row>
    <row r="51" spans="2:58" ht="20.25" customHeight="1" x14ac:dyDescent="0.45">
      <c r="B51" s="268"/>
      <c r="C51" s="276"/>
      <c r="D51" s="277"/>
      <c r="E51" s="278"/>
      <c r="F51" s="50">
        <f>C49</f>
        <v>0</v>
      </c>
      <c r="G51" s="301"/>
      <c r="H51" s="285"/>
      <c r="I51" s="283"/>
      <c r="J51" s="283"/>
      <c r="K51" s="284"/>
      <c r="L51" s="302"/>
      <c r="M51" s="296"/>
      <c r="N51" s="296"/>
      <c r="O51" s="297"/>
      <c r="P51" s="298" t="s">
        <v>43</v>
      </c>
      <c r="Q51" s="299"/>
      <c r="R51" s="300"/>
      <c r="S51" s="55" t="str">
        <f>IF(S49="","",VLOOKUP(S49,'[3]シフト記号表（勤務時間帯）'!$C$6:$U$35,19,FALSE))</f>
        <v/>
      </c>
      <c r="T51" s="56" t="str">
        <f>IF(T49="","",VLOOKUP(T49,'[3]シフト記号表（勤務時間帯）'!$C$6:$U$35,19,FALSE))</f>
        <v/>
      </c>
      <c r="U51" s="56" t="str">
        <f>IF(U49="","",VLOOKUP(U49,'[3]シフト記号表（勤務時間帯）'!$C$6:$U$35,19,FALSE))</f>
        <v/>
      </c>
      <c r="V51" s="56" t="str">
        <f>IF(V49="","",VLOOKUP(V49,'[3]シフト記号表（勤務時間帯）'!$C$6:$U$35,19,FALSE))</f>
        <v/>
      </c>
      <c r="W51" s="56" t="str">
        <f>IF(W49="","",VLOOKUP(W49,'[3]シフト記号表（勤務時間帯）'!$C$6:$U$35,19,FALSE))</f>
        <v/>
      </c>
      <c r="X51" s="56" t="str">
        <f>IF(X49="","",VLOOKUP(X49,'[3]シフト記号表（勤務時間帯）'!$C$6:$U$35,19,FALSE))</f>
        <v/>
      </c>
      <c r="Y51" s="57" t="str">
        <f>IF(Y49="","",VLOOKUP(Y49,'[3]シフト記号表（勤務時間帯）'!$C$6:$U$35,19,FALSE))</f>
        <v/>
      </c>
      <c r="Z51" s="55" t="str">
        <f>IF(Z49="","",VLOOKUP(Z49,'[3]シフト記号表（勤務時間帯）'!$C$6:$U$35,19,FALSE))</f>
        <v/>
      </c>
      <c r="AA51" s="56" t="str">
        <f>IF(AA49="","",VLOOKUP(AA49,'[3]シフト記号表（勤務時間帯）'!$C$6:$U$35,19,FALSE))</f>
        <v/>
      </c>
      <c r="AB51" s="56" t="str">
        <f>IF(AB49="","",VLOOKUP(AB49,'[3]シフト記号表（勤務時間帯）'!$C$6:$U$35,19,FALSE))</f>
        <v/>
      </c>
      <c r="AC51" s="56" t="str">
        <f>IF(AC49="","",VLOOKUP(AC49,'[3]シフト記号表（勤務時間帯）'!$C$6:$U$35,19,FALSE))</f>
        <v/>
      </c>
      <c r="AD51" s="56" t="str">
        <f>IF(AD49="","",VLOOKUP(AD49,'[3]シフト記号表（勤務時間帯）'!$C$6:$U$35,19,FALSE))</f>
        <v/>
      </c>
      <c r="AE51" s="56" t="str">
        <f>IF(AE49="","",VLOOKUP(AE49,'[3]シフト記号表（勤務時間帯）'!$C$6:$U$35,19,FALSE))</f>
        <v/>
      </c>
      <c r="AF51" s="57" t="str">
        <f>IF(AF49="","",VLOOKUP(AF49,'[3]シフト記号表（勤務時間帯）'!$C$6:$U$35,19,FALSE))</f>
        <v/>
      </c>
      <c r="AG51" s="55" t="str">
        <f>IF(AG49="","",VLOOKUP(AG49,'[3]シフト記号表（勤務時間帯）'!$C$6:$U$35,19,FALSE))</f>
        <v/>
      </c>
      <c r="AH51" s="56" t="str">
        <f>IF(AH49="","",VLOOKUP(AH49,'[3]シフト記号表（勤務時間帯）'!$C$6:$U$35,19,FALSE))</f>
        <v/>
      </c>
      <c r="AI51" s="56" t="str">
        <f>IF(AI49="","",VLOOKUP(AI49,'[3]シフト記号表（勤務時間帯）'!$C$6:$U$35,19,FALSE))</f>
        <v/>
      </c>
      <c r="AJ51" s="56" t="str">
        <f>IF(AJ49="","",VLOOKUP(AJ49,'[3]シフト記号表（勤務時間帯）'!$C$6:$U$35,19,FALSE))</f>
        <v/>
      </c>
      <c r="AK51" s="56" t="str">
        <f>IF(AK49="","",VLOOKUP(AK49,'[3]シフト記号表（勤務時間帯）'!$C$6:$U$35,19,FALSE))</f>
        <v/>
      </c>
      <c r="AL51" s="56" t="str">
        <f>IF(AL49="","",VLOOKUP(AL49,'[3]シフト記号表（勤務時間帯）'!$C$6:$U$35,19,FALSE))</f>
        <v/>
      </c>
      <c r="AM51" s="57" t="str">
        <f>IF(AM49="","",VLOOKUP(AM49,'[3]シフト記号表（勤務時間帯）'!$C$6:$U$35,19,FALSE))</f>
        <v/>
      </c>
      <c r="AN51" s="55" t="str">
        <f>IF(AN49="","",VLOOKUP(AN49,'[3]シフト記号表（勤務時間帯）'!$C$6:$U$35,19,FALSE))</f>
        <v/>
      </c>
      <c r="AO51" s="56" t="str">
        <f>IF(AO49="","",VLOOKUP(AO49,'[3]シフト記号表（勤務時間帯）'!$C$6:$U$35,19,FALSE))</f>
        <v/>
      </c>
      <c r="AP51" s="56" t="str">
        <f>IF(AP49="","",VLOOKUP(AP49,'[3]シフト記号表（勤務時間帯）'!$C$6:$U$35,19,FALSE))</f>
        <v/>
      </c>
      <c r="AQ51" s="56" t="str">
        <f>IF(AQ49="","",VLOOKUP(AQ49,'[3]シフト記号表（勤務時間帯）'!$C$6:$U$35,19,FALSE))</f>
        <v/>
      </c>
      <c r="AR51" s="56" t="str">
        <f>IF(AR49="","",VLOOKUP(AR49,'[3]シフト記号表（勤務時間帯）'!$C$6:$U$35,19,FALSE))</f>
        <v/>
      </c>
      <c r="AS51" s="56" t="str">
        <f>IF(AS49="","",VLOOKUP(AS49,'[3]シフト記号表（勤務時間帯）'!$C$6:$U$35,19,FALSE))</f>
        <v/>
      </c>
      <c r="AT51" s="57" t="str">
        <f>IF(AT49="","",VLOOKUP(AT49,'[3]シフト記号表（勤務時間帯）'!$C$6:$U$35,19,FALSE))</f>
        <v/>
      </c>
      <c r="AU51" s="55" t="str">
        <f>IF(AU49="","",VLOOKUP(AU49,'[3]シフト記号表（勤務時間帯）'!$C$6:$U$35,19,FALSE))</f>
        <v/>
      </c>
      <c r="AV51" s="56" t="str">
        <f>IF(AV49="","",VLOOKUP(AV49,'[3]シフト記号表（勤務時間帯）'!$C$6:$U$35,19,FALSE))</f>
        <v/>
      </c>
      <c r="AW51" s="56" t="str">
        <f>IF(AW49="","",VLOOKUP(AW49,'[3]シフト記号表（勤務時間帯）'!$C$6:$U$35,19,FALSE))</f>
        <v/>
      </c>
      <c r="AX51" s="264">
        <f>IF($BB$3="４週",SUM(S51:AT51),IF($BB$3="暦月",SUM(S51:AW51),""))</f>
        <v>0</v>
      </c>
      <c r="AY51" s="265"/>
      <c r="AZ51" s="266">
        <f>IF($BB$3="４週",AX51/4,IF($BB$3="暦月",地密通所!AX51/(地密通所!$BB$8/7),""))</f>
        <v>0</v>
      </c>
      <c r="BA51" s="267"/>
      <c r="BB51" s="309"/>
      <c r="BC51" s="310"/>
      <c r="BD51" s="310"/>
      <c r="BE51" s="310"/>
      <c r="BF51" s="311"/>
    </row>
    <row r="52" spans="2:58" ht="20.25" customHeight="1" x14ac:dyDescent="0.45">
      <c r="B52" s="268">
        <f>B49+1</f>
        <v>11</v>
      </c>
      <c r="C52" s="270"/>
      <c r="D52" s="271"/>
      <c r="E52" s="272"/>
      <c r="F52" s="58"/>
      <c r="G52" s="279"/>
      <c r="H52" s="282"/>
      <c r="I52" s="283"/>
      <c r="J52" s="283"/>
      <c r="K52" s="284"/>
      <c r="L52" s="289"/>
      <c r="M52" s="246"/>
      <c r="N52" s="246"/>
      <c r="O52" s="247"/>
      <c r="P52" s="292" t="s">
        <v>41</v>
      </c>
      <c r="Q52" s="293"/>
      <c r="R52" s="294"/>
      <c r="S52" s="47"/>
      <c r="T52" s="48"/>
      <c r="U52" s="48"/>
      <c r="V52" s="48"/>
      <c r="W52" s="48"/>
      <c r="X52" s="48"/>
      <c r="Y52" s="49"/>
      <c r="Z52" s="47"/>
      <c r="AA52" s="48"/>
      <c r="AB52" s="48"/>
      <c r="AC52" s="48"/>
      <c r="AD52" s="48"/>
      <c r="AE52" s="48"/>
      <c r="AF52" s="49"/>
      <c r="AG52" s="47"/>
      <c r="AH52" s="48"/>
      <c r="AI52" s="48"/>
      <c r="AJ52" s="48"/>
      <c r="AK52" s="48"/>
      <c r="AL52" s="48"/>
      <c r="AM52" s="49"/>
      <c r="AN52" s="47"/>
      <c r="AO52" s="48"/>
      <c r="AP52" s="48"/>
      <c r="AQ52" s="48"/>
      <c r="AR52" s="48"/>
      <c r="AS52" s="48"/>
      <c r="AT52" s="49"/>
      <c r="AU52" s="47"/>
      <c r="AV52" s="48"/>
      <c r="AW52" s="48"/>
      <c r="AX52" s="241"/>
      <c r="AY52" s="242"/>
      <c r="AZ52" s="243"/>
      <c r="BA52" s="244"/>
      <c r="BB52" s="303"/>
      <c r="BC52" s="304"/>
      <c r="BD52" s="304"/>
      <c r="BE52" s="304"/>
      <c r="BF52" s="305"/>
    </row>
    <row r="53" spans="2:58" ht="20.25" customHeight="1" x14ac:dyDescent="0.45">
      <c r="B53" s="268"/>
      <c r="C53" s="273"/>
      <c r="D53" s="274"/>
      <c r="E53" s="275"/>
      <c r="F53" s="50"/>
      <c r="G53" s="280"/>
      <c r="H53" s="285"/>
      <c r="I53" s="283"/>
      <c r="J53" s="283"/>
      <c r="K53" s="284"/>
      <c r="L53" s="290"/>
      <c r="M53" s="249"/>
      <c r="N53" s="249"/>
      <c r="O53" s="250"/>
      <c r="P53" s="254" t="s">
        <v>42</v>
      </c>
      <c r="Q53" s="255"/>
      <c r="R53" s="256"/>
      <c r="S53" s="51" t="str">
        <f>IF(S52="","",VLOOKUP(S52,'[3]シフト記号表（勤務時間帯）'!$C$6:$K$35,9,FALSE))</f>
        <v/>
      </c>
      <c r="T53" s="52" t="str">
        <f>IF(T52="","",VLOOKUP(T52,'[3]シフト記号表（勤務時間帯）'!$C$6:$K$35,9,FALSE))</f>
        <v/>
      </c>
      <c r="U53" s="52" t="str">
        <f>IF(U52="","",VLOOKUP(U52,'[3]シフト記号表（勤務時間帯）'!$C$6:$K$35,9,FALSE))</f>
        <v/>
      </c>
      <c r="V53" s="52" t="str">
        <f>IF(V52="","",VLOOKUP(V52,'[3]シフト記号表（勤務時間帯）'!$C$6:$K$35,9,FALSE))</f>
        <v/>
      </c>
      <c r="W53" s="52" t="str">
        <f>IF(W52="","",VLOOKUP(W52,'[3]シフト記号表（勤務時間帯）'!$C$6:$K$35,9,FALSE))</f>
        <v/>
      </c>
      <c r="X53" s="52" t="str">
        <f>IF(X52="","",VLOOKUP(X52,'[3]シフト記号表（勤務時間帯）'!$C$6:$K$35,9,FALSE))</f>
        <v/>
      </c>
      <c r="Y53" s="53" t="str">
        <f>IF(Y52="","",VLOOKUP(Y52,'[3]シフト記号表（勤務時間帯）'!$C$6:$K$35,9,FALSE))</f>
        <v/>
      </c>
      <c r="Z53" s="51" t="str">
        <f>IF(Z52="","",VLOOKUP(Z52,'[3]シフト記号表（勤務時間帯）'!$C$6:$K$35,9,FALSE))</f>
        <v/>
      </c>
      <c r="AA53" s="52" t="str">
        <f>IF(AA52="","",VLOOKUP(AA52,'[3]シフト記号表（勤務時間帯）'!$C$6:$K$35,9,FALSE))</f>
        <v/>
      </c>
      <c r="AB53" s="52" t="str">
        <f>IF(AB52="","",VLOOKUP(AB52,'[3]シフト記号表（勤務時間帯）'!$C$6:$K$35,9,FALSE))</f>
        <v/>
      </c>
      <c r="AC53" s="52" t="str">
        <f>IF(AC52="","",VLOOKUP(AC52,'[3]シフト記号表（勤務時間帯）'!$C$6:$K$35,9,FALSE))</f>
        <v/>
      </c>
      <c r="AD53" s="52" t="str">
        <f>IF(AD52="","",VLOOKUP(AD52,'[3]シフト記号表（勤務時間帯）'!$C$6:$K$35,9,FALSE))</f>
        <v/>
      </c>
      <c r="AE53" s="52" t="str">
        <f>IF(AE52="","",VLOOKUP(AE52,'[3]シフト記号表（勤務時間帯）'!$C$6:$K$35,9,FALSE))</f>
        <v/>
      </c>
      <c r="AF53" s="53" t="str">
        <f>IF(AF52="","",VLOOKUP(AF52,'[3]シフト記号表（勤務時間帯）'!$C$6:$K$35,9,FALSE))</f>
        <v/>
      </c>
      <c r="AG53" s="51" t="str">
        <f>IF(AG52="","",VLOOKUP(AG52,'[3]シフト記号表（勤務時間帯）'!$C$6:$K$35,9,FALSE))</f>
        <v/>
      </c>
      <c r="AH53" s="52" t="str">
        <f>IF(AH52="","",VLOOKUP(AH52,'[3]シフト記号表（勤務時間帯）'!$C$6:$K$35,9,FALSE))</f>
        <v/>
      </c>
      <c r="AI53" s="52" t="str">
        <f>IF(AI52="","",VLOOKUP(AI52,'[3]シフト記号表（勤務時間帯）'!$C$6:$K$35,9,FALSE))</f>
        <v/>
      </c>
      <c r="AJ53" s="52" t="str">
        <f>IF(AJ52="","",VLOOKUP(AJ52,'[3]シフト記号表（勤務時間帯）'!$C$6:$K$35,9,FALSE))</f>
        <v/>
      </c>
      <c r="AK53" s="52" t="str">
        <f>IF(AK52="","",VLOOKUP(AK52,'[3]シフト記号表（勤務時間帯）'!$C$6:$K$35,9,FALSE))</f>
        <v/>
      </c>
      <c r="AL53" s="52" t="str">
        <f>IF(AL52="","",VLOOKUP(AL52,'[3]シフト記号表（勤務時間帯）'!$C$6:$K$35,9,FALSE))</f>
        <v/>
      </c>
      <c r="AM53" s="53" t="str">
        <f>IF(AM52="","",VLOOKUP(AM52,'[3]シフト記号表（勤務時間帯）'!$C$6:$K$35,9,FALSE))</f>
        <v/>
      </c>
      <c r="AN53" s="51" t="str">
        <f>IF(AN52="","",VLOOKUP(AN52,'[3]シフト記号表（勤務時間帯）'!$C$6:$K$35,9,FALSE))</f>
        <v/>
      </c>
      <c r="AO53" s="52" t="str">
        <f>IF(AO52="","",VLOOKUP(AO52,'[3]シフト記号表（勤務時間帯）'!$C$6:$K$35,9,FALSE))</f>
        <v/>
      </c>
      <c r="AP53" s="52" t="str">
        <f>IF(AP52="","",VLOOKUP(AP52,'[3]シフト記号表（勤務時間帯）'!$C$6:$K$35,9,FALSE))</f>
        <v/>
      </c>
      <c r="AQ53" s="52" t="str">
        <f>IF(AQ52="","",VLOOKUP(AQ52,'[3]シフト記号表（勤務時間帯）'!$C$6:$K$35,9,FALSE))</f>
        <v/>
      </c>
      <c r="AR53" s="52" t="str">
        <f>IF(AR52="","",VLOOKUP(AR52,'[3]シフト記号表（勤務時間帯）'!$C$6:$K$35,9,FALSE))</f>
        <v/>
      </c>
      <c r="AS53" s="52" t="str">
        <f>IF(AS52="","",VLOOKUP(AS52,'[3]シフト記号表（勤務時間帯）'!$C$6:$K$35,9,FALSE))</f>
        <v/>
      </c>
      <c r="AT53" s="53" t="str">
        <f>IF(AT52="","",VLOOKUP(AT52,'[3]シフト記号表（勤務時間帯）'!$C$6:$K$35,9,FALSE))</f>
        <v/>
      </c>
      <c r="AU53" s="51" t="str">
        <f>IF(AU52="","",VLOOKUP(AU52,'[3]シフト記号表（勤務時間帯）'!$C$6:$K$35,9,FALSE))</f>
        <v/>
      </c>
      <c r="AV53" s="52" t="str">
        <f>IF(AV52="","",VLOOKUP(AV52,'[3]シフト記号表（勤務時間帯）'!$C$6:$K$35,9,FALSE))</f>
        <v/>
      </c>
      <c r="AW53" s="52" t="str">
        <f>IF(AW52="","",VLOOKUP(AW52,'[3]シフト記号表（勤務時間帯）'!$C$6:$K$35,9,FALSE))</f>
        <v/>
      </c>
      <c r="AX53" s="257">
        <f>IF($BB$3="４週",SUM(S53:AT53),IF($BB$3="暦月",SUM(S53:AW53),""))</f>
        <v>0</v>
      </c>
      <c r="AY53" s="258"/>
      <c r="AZ53" s="259">
        <f>IF($BB$3="４週",AX53/4,IF($BB$3="暦月",地密通所!AX53/(地密通所!$BB$8/7),""))</f>
        <v>0</v>
      </c>
      <c r="BA53" s="260"/>
      <c r="BB53" s="306"/>
      <c r="BC53" s="307"/>
      <c r="BD53" s="307"/>
      <c r="BE53" s="307"/>
      <c r="BF53" s="308"/>
    </row>
    <row r="54" spans="2:58" ht="20.25" customHeight="1" x14ac:dyDescent="0.45">
      <c r="B54" s="268"/>
      <c r="C54" s="276"/>
      <c r="D54" s="277"/>
      <c r="E54" s="278"/>
      <c r="F54" s="50">
        <f>C52</f>
        <v>0</v>
      </c>
      <c r="G54" s="301"/>
      <c r="H54" s="285"/>
      <c r="I54" s="283"/>
      <c r="J54" s="283"/>
      <c r="K54" s="284"/>
      <c r="L54" s="302"/>
      <c r="M54" s="296"/>
      <c r="N54" s="296"/>
      <c r="O54" s="297"/>
      <c r="P54" s="298" t="s">
        <v>43</v>
      </c>
      <c r="Q54" s="299"/>
      <c r="R54" s="300"/>
      <c r="S54" s="55" t="str">
        <f>IF(S52="","",VLOOKUP(S52,'[3]シフト記号表（勤務時間帯）'!$C$6:$U$35,19,FALSE))</f>
        <v/>
      </c>
      <c r="T54" s="56" t="str">
        <f>IF(T52="","",VLOOKUP(T52,'[3]シフト記号表（勤務時間帯）'!$C$6:$U$35,19,FALSE))</f>
        <v/>
      </c>
      <c r="U54" s="56" t="str">
        <f>IF(U52="","",VLOOKUP(U52,'[3]シフト記号表（勤務時間帯）'!$C$6:$U$35,19,FALSE))</f>
        <v/>
      </c>
      <c r="V54" s="56" t="str">
        <f>IF(V52="","",VLOOKUP(V52,'[3]シフト記号表（勤務時間帯）'!$C$6:$U$35,19,FALSE))</f>
        <v/>
      </c>
      <c r="W54" s="56" t="str">
        <f>IF(W52="","",VLOOKUP(W52,'[3]シフト記号表（勤務時間帯）'!$C$6:$U$35,19,FALSE))</f>
        <v/>
      </c>
      <c r="X54" s="56" t="str">
        <f>IF(X52="","",VLOOKUP(X52,'[3]シフト記号表（勤務時間帯）'!$C$6:$U$35,19,FALSE))</f>
        <v/>
      </c>
      <c r="Y54" s="57" t="str">
        <f>IF(Y52="","",VLOOKUP(Y52,'[3]シフト記号表（勤務時間帯）'!$C$6:$U$35,19,FALSE))</f>
        <v/>
      </c>
      <c r="Z54" s="55" t="str">
        <f>IF(Z52="","",VLOOKUP(Z52,'[3]シフト記号表（勤務時間帯）'!$C$6:$U$35,19,FALSE))</f>
        <v/>
      </c>
      <c r="AA54" s="56" t="str">
        <f>IF(AA52="","",VLOOKUP(AA52,'[3]シフト記号表（勤務時間帯）'!$C$6:$U$35,19,FALSE))</f>
        <v/>
      </c>
      <c r="AB54" s="56" t="str">
        <f>IF(AB52="","",VLOOKUP(AB52,'[3]シフト記号表（勤務時間帯）'!$C$6:$U$35,19,FALSE))</f>
        <v/>
      </c>
      <c r="AC54" s="56" t="str">
        <f>IF(AC52="","",VLOOKUP(AC52,'[3]シフト記号表（勤務時間帯）'!$C$6:$U$35,19,FALSE))</f>
        <v/>
      </c>
      <c r="AD54" s="56" t="str">
        <f>IF(AD52="","",VLOOKUP(AD52,'[3]シフト記号表（勤務時間帯）'!$C$6:$U$35,19,FALSE))</f>
        <v/>
      </c>
      <c r="AE54" s="56" t="str">
        <f>IF(AE52="","",VLOOKUP(AE52,'[3]シフト記号表（勤務時間帯）'!$C$6:$U$35,19,FALSE))</f>
        <v/>
      </c>
      <c r="AF54" s="57" t="str">
        <f>IF(AF52="","",VLOOKUP(AF52,'[3]シフト記号表（勤務時間帯）'!$C$6:$U$35,19,FALSE))</f>
        <v/>
      </c>
      <c r="AG54" s="55" t="str">
        <f>IF(AG52="","",VLOOKUP(AG52,'[3]シフト記号表（勤務時間帯）'!$C$6:$U$35,19,FALSE))</f>
        <v/>
      </c>
      <c r="AH54" s="56" t="str">
        <f>IF(AH52="","",VLOOKUP(AH52,'[3]シフト記号表（勤務時間帯）'!$C$6:$U$35,19,FALSE))</f>
        <v/>
      </c>
      <c r="AI54" s="56" t="str">
        <f>IF(AI52="","",VLOOKUP(AI52,'[3]シフト記号表（勤務時間帯）'!$C$6:$U$35,19,FALSE))</f>
        <v/>
      </c>
      <c r="AJ54" s="56" t="str">
        <f>IF(AJ52="","",VLOOKUP(AJ52,'[3]シフト記号表（勤務時間帯）'!$C$6:$U$35,19,FALSE))</f>
        <v/>
      </c>
      <c r="AK54" s="56" t="str">
        <f>IF(AK52="","",VLOOKUP(AK52,'[3]シフト記号表（勤務時間帯）'!$C$6:$U$35,19,FALSE))</f>
        <v/>
      </c>
      <c r="AL54" s="56" t="str">
        <f>IF(AL52="","",VLOOKUP(AL52,'[3]シフト記号表（勤務時間帯）'!$C$6:$U$35,19,FALSE))</f>
        <v/>
      </c>
      <c r="AM54" s="57" t="str">
        <f>IF(AM52="","",VLOOKUP(AM52,'[3]シフト記号表（勤務時間帯）'!$C$6:$U$35,19,FALSE))</f>
        <v/>
      </c>
      <c r="AN54" s="55" t="str">
        <f>IF(AN52="","",VLOOKUP(AN52,'[3]シフト記号表（勤務時間帯）'!$C$6:$U$35,19,FALSE))</f>
        <v/>
      </c>
      <c r="AO54" s="56" t="str">
        <f>IF(AO52="","",VLOOKUP(AO52,'[3]シフト記号表（勤務時間帯）'!$C$6:$U$35,19,FALSE))</f>
        <v/>
      </c>
      <c r="AP54" s="56" t="str">
        <f>IF(AP52="","",VLOOKUP(AP52,'[3]シフト記号表（勤務時間帯）'!$C$6:$U$35,19,FALSE))</f>
        <v/>
      </c>
      <c r="AQ54" s="56" t="str">
        <f>IF(AQ52="","",VLOOKUP(AQ52,'[3]シフト記号表（勤務時間帯）'!$C$6:$U$35,19,FALSE))</f>
        <v/>
      </c>
      <c r="AR54" s="56" t="str">
        <f>IF(AR52="","",VLOOKUP(AR52,'[3]シフト記号表（勤務時間帯）'!$C$6:$U$35,19,FALSE))</f>
        <v/>
      </c>
      <c r="AS54" s="56" t="str">
        <f>IF(AS52="","",VLOOKUP(AS52,'[3]シフト記号表（勤務時間帯）'!$C$6:$U$35,19,FALSE))</f>
        <v/>
      </c>
      <c r="AT54" s="57" t="str">
        <f>IF(AT52="","",VLOOKUP(AT52,'[3]シフト記号表（勤務時間帯）'!$C$6:$U$35,19,FALSE))</f>
        <v/>
      </c>
      <c r="AU54" s="55" t="str">
        <f>IF(AU52="","",VLOOKUP(AU52,'[3]シフト記号表（勤務時間帯）'!$C$6:$U$35,19,FALSE))</f>
        <v/>
      </c>
      <c r="AV54" s="56" t="str">
        <f>IF(AV52="","",VLOOKUP(AV52,'[3]シフト記号表（勤務時間帯）'!$C$6:$U$35,19,FALSE))</f>
        <v/>
      </c>
      <c r="AW54" s="56" t="str">
        <f>IF(AW52="","",VLOOKUP(AW52,'[3]シフト記号表（勤務時間帯）'!$C$6:$U$35,19,FALSE))</f>
        <v/>
      </c>
      <c r="AX54" s="264">
        <f>IF($BB$3="４週",SUM(S54:AT54),IF($BB$3="暦月",SUM(S54:AW54),""))</f>
        <v>0</v>
      </c>
      <c r="AY54" s="265"/>
      <c r="AZ54" s="266">
        <f>IF($BB$3="４週",AX54/4,IF($BB$3="暦月",地密通所!AX54/(地密通所!$BB$8/7),""))</f>
        <v>0</v>
      </c>
      <c r="BA54" s="267"/>
      <c r="BB54" s="309"/>
      <c r="BC54" s="310"/>
      <c r="BD54" s="310"/>
      <c r="BE54" s="310"/>
      <c r="BF54" s="311"/>
    </row>
    <row r="55" spans="2:58" ht="20.25" customHeight="1" x14ac:dyDescent="0.45">
      <c r="B55" s="268">
        <f>B52+1</f>
        <v>12</v>
      </c>
      <c r="C55" s="270"/>
      <c r="D55" s="271"/>
      <c r="E55" s="272"/>
      <c r="F55" s="58"/>
      <c r="G55" s="279"/>
      <c r="H55" s="282"/>
      <c r="I55" s="283"/>
      <c r="J55" s="283"/>
      <c r="K55" s="284"/>
      <c r="L55" s="289"/>
      <c r="M55" s="246"/>
      <c r="N55" s="246"/>
      <c r="O55" s="247"/>
      <c r="P55" s="292" t="s">
        <v>41</v>
      </c>
      <c r="Q55" s="293"/>
      <c r="R55" s="294"/>
      <c r="S55" s="47"/>
      <c r="T55" s="48"/>
      <c r="U55" s="48"/>
      <c r="V55" s="48"/>
      <c r="W55" s="48"/>
      <c r="X55" s="48"/>
      <c r="Y55" s="49"/>
      <c r="Z55" s="47"/>
      <c r="AA55" s="48"/>
      <c r="AB55" s="48"/>
      <c r="AC55" s="48"/>
      <c r="AD55" s="48"/>
      <c r="AE55" s="48"/>
      <c r="AF55" s="49"/>
      <c r="AG55" s="47"/>
      <c r="AH55" s="48"/>
      <c r="AI55" s="48"/>
      <c r="AJ55" s="48"/>
      <c r="AK55" s="48"/>
      <c r="AL55" s="48"/>
      <c r="AM55" s="49"/>
      <c r="AN55" s="47"/>
      <c r="AO55" s="48"/>
      <c r="AP55" s="48"/>
      <c r="AQ55" s="48"/>
      <c r="AR55" s="48"/>
      <c r="AS55" s="48"/>
      <c r="AT55" s="49"/>
      <c r="AU55" s="47"/>
      <c r="AV55" s="48"/>
      <c r="AW55" s="48"/>
      <c r="AX55" s="241"/>
      <c r="AY55" s="242"/>
      <c r="AZ55" s="243"/>
      <c r="BA55" s="244"/>
      <c r="BB55" s="245"/>
      <c r="BC55" s="246"/>
      <c r="BD55" s="246"/>
      <c r="BE55" s="246"/>
      <c r="BF55" s="247"/>
    </row>
    <row r="56" spans="2:58" ht="20.25" customHeight="1" x14ac:dyDescent="0.45">
      <c r="B56" s="268"/>
      <c r="C56" s="273"/>
      <c r="D56" s="274"/>
      <c r="E56" s="275"/>
      <c r="F56" s="50"/>
      <c r="G56" s="280"/>
      <c r="H56" s="285"/>
      <c r="I56" s="283"/>
      <c r="J56" s="283"/>
      <c r="K56" s="284"/>
      <c r="L56" s="290"/>
      <c r="M56" s="249"/>
      <c r="N56" s="249"/>
      <c r="O56" s="250"/>
      <c r="P56" s="254" t="s">
        <v>42</v>
      </c>
      <c r="Q56" s="255"/>
      <c r="R56" s="256"/>
      <c r="S56" s="51" t="str">
        <f>IF(S55="","",VLOOKUP(S55,'[3]シフト記号表（勤務時間帯）'!$C$6:$K$35,9,FALSE))</f>
        <v/>
      </c>
      <c r="T56" s="52" t="str">
        <f>IF(T55="","",VLOOKUP(T55,'[3]シフト記号表（勤務時間帯）'!$C$6:$K$35,9,FALSE))</f>
        <v/>
      </c>
      <c r="U56" s="52" t="str">
        <f>IF(U55="","",VLOOKUP(U55,'[3]シフト記号表（勤務時間帯）'!$C$6:$K$35,9,FALSE))</f>
        <v/>
      </c>
      <c r="V56" s="52" t="str">
        <f>IF(V55="","",VLOOKUP(V55,'[3]シフト記号表（勤務時間帯）'!$C$6:$K$35,9,FALSE))</f>
        <v/>
      </c>
      <c r="W56" s="52" t="str">
        <f>IF(W55="","",VLOOKUP(W55,'[3]シフト記号表（勤務時間帯）'!$C$6:$K$35,9,FALSE))</f>
        <v/>
      </c>
      <c r="X56" s="52" t="str">
        <f>IF(X55="","",VLOOKUP(X55,'[3]シフト記号表（勤務時間帯）'!$C$6:$K$35,9,FALSE))</f>
        <v/>
      </c>
      <c r="Y56" s="53" t="str">
        <f>IF(Y55="","",VLOOKUP(Y55,'[3]シフト記号表（勤務時間帯）'!$C$6:$K$35,9,FALSE))</f>
        <v/>
      </c>
      <c r="Z56" s="51" t="str">
        <f>IF(Z55="","",VLOOKUP(Z55,'[3]シフト記号表（勤務時間帯）'!$C$6:$K$35,9,FALSE))</f>
        <v/>
      </c>
      <c r="AA56" s="52" t="str">
        <f>IF(AA55="","",VLOOKUP(AA55,'[3]シフト記号表（勤務時間帯）'!$C$6:$K$35,9,FALSE))</f>
        <v/>
      </c>
      <c r="AB56" s="52" t="str">
        <f>IF(AB55="","",VLOOKUP(AB55,'[3]シフト記号表（勤務時間帯）'!$C$6:$K$35,9,FALSE))</f>
        <v/>
      </c>
      <c r="AC56" s="52" t="str">
        <f>IF(AC55="","",VLOOKUP(AC55,'[3]シフト記号表（勤務時間帯）'!$C$6:$K$35,9,FALSE))</f>
        <v/>
      </c>
      <c r="AD56" s="52" t="str">
        <f>IF(AD55="","",VLOOKUP(AD55,'[3]シフト記号表（勤務時間帯）'!$C$6:$K$35,9,FALSE))</f>
        <v/>
      </c>
      <c r="AE56" s="52" t="str">
        <f>IF(AE55="","",VLOOKUP(AE55,'[3]シフト記号表（勤務時間帯）'!$C$6:$K$35,9,FALSE))</f>
        <v/>
      </c>
      <c r="AF56" s="53" t="str">
        <f>IF(AF55="","",VLOOKUP(AF55,'[3]シフト記号表（勤務時間帯）'!$C$6:$K$35,9,FALSE))</f>
        <v/>
      </c>
      <c r="AG56" s="51" t="str">
        <f>IF(AG55="","",VLOOKUP(AG55,'[3]シフト記号表（勤務時間帯）'!$C$6:$K$35,9,FALSE))</f>
        <v/>
      </c>
      <c r="AH56" s="52" t="str">
        <f>IF(AH55="","",VLOOKUP(AH55,'[3]シフト記号表（勤務時間帯）'!$C$6:$K$35,9,FALSE))</f>
        <v/>
      </c>
      <c r="AI56" s="52" t="str">
        <f>IF(AI55="","",VLOOKUP(AI55,'[3]シフト記号表（勤務時間帯）'!$C$6:$K$35,9,FALSE))</f>
        <v/>
      </c>
      <c r="AJ56" s="52" t="str">
        <f>IF(AJ55="","",VLOOKUP(AJ55,'[3]シフト記号表（勤務時間帯）'!$C$6:$K$35,9,FALSE))</f>
        <v/>
      </c>
      <c r="AK56" s="52" t="str">
        <f>IF(AK55="","",VLOOKUP(AK55,'[3]シフト記号表（勤務時間帯）'!$C$6:$K$35,9,FALSE))</f>
        <v/>
      </c>
      <c r="AL56" s="52" t="str">
        <f>IF(AL55="","",VLOOKUP(AL55,'[3]シフト記号表（勤務時間帯）'!$C$6:$K$35,9,FALSE))</f>
        <v/>
      </c>
      <c r="AM56" s="53" t="str">
        <f>IF(AM55="","",VLOOKUP(AM55,'[3]シフト記号表（勤務時間帯）'!$C$6:$K$35,9,FALSE))</f>
        <v/>
      </c>
      <c r="AN56" s="51" t="str">
        <f>IF(AN55="","",VLOOKUP(AN55,'[3]シフト記号表（勤務時間帯）'!$C$6:$K$35,9,FALSE))</f>
        <v/>
      </c>
      <c r="AO56" s="52" t="str">
        <f>IF(AO55="","",VLOOKUP(AO55,'[3]シフト記号表（勤務時間帯）'!$C$6:$K$35,9,FALSE))</f>
        <v/>
      </c>
      <c r="AP56" s="52" t="str">
        <f>IF(AP55="","",VLOOKUP(AP55,'[3]シフト記号表（勤務時間帯）'!$C$6:$K$35,9,FALSE))</f>
        <v/>
      </c>
      <c r="AQ56" s="52" t="str">
        <f>IF(AQ55="","",VLOOKUP(AQ55,'[3]シフト記号表（勤務時間帯）'!$C$6:$K$35,9,FALSE))</f>
        <v/>
      </c>
      <c r="AR56" s="52" t="str">
        <f>IF(AR55="","",VLOOKUP(AR55,'[3]シフト記号表（勤務時間帯）'!$C$6:$K$35,9,FALSE))</f>
        <v/>
      </c>
      <c r="AS56" s="52" t="str">
        <f>IF(AS55="","",VLOOKUP(AS55,'[3]シフト記号表（勤務時間帯）'!$C$6:$K$35,9,FALSE))</f>
        <v/>
      </c>
      <c r="AT56" s="53" t="str">
        <f>IF(AT55="","",VLOOKUP(AT55,'[3]シフト記号表（勤務時間帯）'!$C$6:$K$35,9,FALSE))</f>
        <v/>
      </c>
      <c r="AU56" s="51" t="str">
        <f>IF(AU55="","",VLOOKUP(AU55,'[3]シフト記号表（勤務時間帯）'!$C$6:$K$35,9,FALSE))</f>
        <v/>
      </c>
      <c r="AV56" s="52" t="str">
        <f>IF(AV55="","",VLOOKUP(AV55,'[3]シフト記号表（勤務時間帯）'!$C$6:$K$35,9,FALSE))</f>
        <v/>
      </c>
      <c r="AW56" s="52" t="str">
        <f>IF(AW55="","",VLOOKUP(AW55,'[3]シフト記号表（勤務時間帯）'!$C$6:$K$35,9,FALSE))</f>
        <v/>
      </c>
      <c r="AX56" s="257">
        <f>IF($BB$3="４週",SUM(S56:AT56),IF($BB$3="暦月",SUM(S56:AW56),""))</f>
        <v>0</v>
      </c>
      <c r="AY56" s="258"/>
      <c r="AZ56" s="259">
        <f>IF($BB$3="４週",AX56/4,IF($BB$3="暦月",地密通所!AX56/(地密通所!$BB$8/7),""))</f>
        <v>0</v>
      </c>
      <c r="BA56" s="260"/>
      <c r="BB56" s="248"/>
      <c r="BC56" s="249"/>
      <c r="BD56" s="249"/>
      <c r="BE56" s="249"/>
      <c r="BF56" s="250"/>
    </row>
    <row r="57" spans="2:58" ht="20.25" customHeight="1" thickBot="1" x14ac:dyDescent="0.5">
      <c r="B57" s="268"/>
      <c r="C57" s="276"/>
      <c r="D57" s="277"/>
      <c r="E57" s="278"/>
      <c r="F57" s="50">
        <f>C55</f>
        <v>0</v>
      </c>
      <c r="G57" s="301"/>
      <c r="H57" s="285"/>
      <c r="I57" s="283"/>
      <c r="J57" s="283"/>
      <c r="K57" s="284"/>
      <c r="L57" s="302"/>
      <c r="M57" s="296"/>
      <c r="N57" s="296"/>
      <c r="O57" s="297"/>
      <c r="P57" s="298" t="s">
        <v>43</v>
      </c>
      <c r="Q57" s="299"/>
      <c r="R57" s="300"/>
      <c r="S57" s="55" t="str">
        <f>IF(S55="","",VLOOKUP(S55,'[3]シフト記号表（勤務時間帯）'!$C$6:$U$35,19,FALSE))</f>
        <v/>
      </c>
      <c r="T57" s="56" t="str">
        <f>IF(T55="","",VLOOKUP(T55,'[3]シフト記号表（勤務時間帯）'!$C$6:$U$35,19,FALSE))</f>
        <v/>
      </c>
      <c r="U57" s="56" t="str">
        <f>IF(U55="","",VLOOKUP(U55,'[3]シフト記号表（勤務時間帯）'!$C$6:$U$35,19,FALSE))</f>
        <v/>
      </c>
      <c r="V57" s="56" t="str">
        <f>IF(V55="","",VLOOKUP(V55,'[3]シフト記号表（勤務時間帯）'!$C$6:$U$35,19,FALSE))</f>
        <v/>
      </c>
      <c r="W57" s="56" t="str">
        <f>IF(W55="","",VLOOKUP(W55,'[3]シフト記号表（勤務時間帯）'!$C$6:$U$35,19,FALSE))</f>
        <v/>
      </c>
      <c r="X57" s="56" t="str">
        <f>IF(X55="","",VLOOKUP(X55,'[3]シフト記号表（勤務時間帯）'!$C$6:$U$35,19,FALSE))</f>
        <v/>
      </c>
      <c r="Y57" s="57" t="str">
        <f>IF(Y55="","",VLOOKUP(Y55,'[3]シフト記号表（勤務時間帯）'!$C$6:$U$35,19,FALSE))</f>
        <v/>
      </c>
      <c r="Z57" s="55" t="str">
        <f>IF(Z55="","",VLOOKUP(Z55,'[3]シフト記号表（勤務時間帯）'!$C$6:$U$35,19,FALSE))</f>
        <v/>
      </c>
      <c r="AA57" s="56" t="str">
        <f>IF(AA55="","",VLOOKUP(AA55,'[3]シフト記号表（勤務時間帯）'!$C$6:$U$35,19,FALSE))</f>
        <v/>
      </c>
      <c r="AB57" s="56" t="str">
        <f>IF(AB55="","",VLOOKUP(AB55,'[3]シフト記号表（勤務時間帯）'!$C$6:$U$35,19,FALSE))</f>
        <v/>
      </c>
      <c r="AC57" s="56" t="str">
        <f>IF(AC55="","",VLOOKUP(AC55,'[3]シフト記号表（勤務時間帯）'!$C$6:$U$35,19,FALSE))</f>
        <v/>
      </c>
      <c r="AD57" s="56" t="str">
        <f>IF(AD55="","",VLOOKUP(AD55,'[3]シフト記号表（勤務時間帯）'!$C$6:$U$35,19,FALSE))</f>
        <v/>
      </c>
      <c r="AE57" s="56" t="str">
        <f>IF(AE55="","",VLOOKUP(AE55,'[3]シフト記号表（勤務時間帯）'!$C$6:$U$35,19,FALSE))</f>
        <v/>
      </c>
      <c r="AF57" s="57" t="str">
        <f>IF(AF55="","",VLOOKUP(AF55,'[3]シフト記号表（勤務時間帯）'!$C$6:$U$35,19,FALSE))</f>
        <v/>
      </c>
      <c r="AG57" s="55" t="str">
        <f>IF(AG55="","",VLOOKUP(AG55,'[3]シフト記号表（勤務時間帯）'!$C$6:$U$35,19,FALSE))</f>
        <v/>
      </c>
      <c r="AH57" s="56" t="str">
        <f>IF(AH55="","",VLOOKUP(AH55,'[3]シフト記号表（勤務時間帯）'!$C$6:$U$35,19,FALSE))</f>
        <v/>
      </c>
      <c r="AI57" s="56" t="str">
        <f>IF(AI55="","",VLOOKUP(AI55,'[3]シフト記号表（勤務時間帯）'!$C$6:$U$35,19,FALSE))</f>
        <v/>
      </c>
      <c r="AJ57" s="56" t="str">
        <f>IF(AJ55="","",VLOOKUP(AJ55,'[3]シフト記号表（勤務時間帯）'!$C$6:$U$35,19,FALSE))</f>
        <v/>
      </c>
      <c r="AK57" s="56" t="str">
        <f>IF(AK55="","",VLOOKUP(AK55,'[3]シフト記号表（勤務時間帯）'!$C$6:$U$35,19,FALSE))</f>
        <v/>
      </c>
      <c r="AL57" s="56" t="str">
        <f>IF(AL55="","",VLOOKUP(AL55,'[3]シフト記号表（勤務時間帯）'!$C$6:$U$35,19,FALSE))</f>
        <v/>
      </c>
      <c r="AM57" s="57" t="str">
        <f>IF(AM55="","",VLOOKUP(AM55,'[3]シフト記号表（勤務時間帯）'!$C$6:$U$35,19,FALSE))</f>
        <v/>
      </c>
      <c r="AN57" s="55" t="str">
        <f>IF(AN55="","",VLOOKUP(AN55,'[3]シフト記号表（勤務時間帯）'!$C$6:$U$35,19,FALSE))</f>
        <v/>
      </c>
      <c r="AO57" s="56" t="str">
        <f>IF(AO55="","",VLOOKUP(AO55,'[3]シフト記号表（勤務時間帯）'!$C$6:$U$35,19,FALSE))</f>
        <v/>
      </c>
      <c r="AP57" s="56" t="str">
        <f>IF(AP55="","",VLOOKUP(AP55,'[3]シフト記号表（勤務時間帯）'!$C$6:$U$35,19,FALSE))</f>
        <v/>
      </c>
      <c r="AQ57" s="56" t="str">
        <f>IF(AQ55="","",VLOOKUP(AQ55,'[3]シフト記号表（勤務時間帯）'!$C$6:$U$35,19,FALSE))</f>
        <v/>
      </c>
      <c r="AR57" s="56" t="str">
        <f>IF(AR55="","",VLOOKUP(AR55,'[3]シフト記号表（勤務時間帯）'!$C$6:$U$35,19,FALSE))</f>
        <v/>
      </c>
      <c r="AS57" s="56" t="str">
        <f>IF(AS55="","",VLOOKUP(AS55,'[3]シフト記号表（勤務時間帯）'!$C$6:$U$35,19,FALSE))</f>
        <v/>
      </c>
      <c r="AT57" s="57" t="str">
        <f>IF(AT55="","",VLOOKUP(AT55,'[3]シフト記号表（勤務時間帯）'!$C$6:$U$35,19,FALSE))</f>
        <v/>
      </c>
      <c r="AU57" s="55" t="str">
        <f>IF(AU55="","",VLOOKUP(AU55,'[3]シフト記号表（勤務時間帯）'!$C$6:$U$35,19,FALSE))</f>
        <v/>
      </c>
      <c r="AV57" s="56" t="str">
        <f>IF(AV55="","",VLOOKUP(AV55,'[3]シフト記号表（勤務時間帯）'!$C$6:$U$35,19,FALSE))</f>
        <v/>
      </c>
      <c r="AW57" s="56" t="str">
        <f>IF(AW55="","",VLOOKUP(AW55,'[3]シフト記号表（勤務時間帯）'!$C$6:$U$35,19,FALSE))</f>
        <v/>
      </c>
      <c r="AX57" s="264">
        <f>IF($BB$3="４週",SUM(S57:AT57),IF($BB$3="暦月",SUM(S57:AW57),""))</f>
        <v>0</v>
      </c>
      <c r="AY57" s="265"/>
      <c r="AZ57" s="266">
        <f>IF($BB$3="４週",AX57/4,IF($BB$3="暦月",地密通所!AX57/(地密通所!$BB$8/7),""))</f>
        <v>0</v>
      </c>
      <c r="BA57" s="267"/>
      <c r="BB57" s="295"/>
      <c r="BC57" s="296"/>
      <c r="BD57" s="296"/>
      <c r="BE57" s="296"/>
      <c r="BF57" s="297"/>
    </row>
    <row r="58" spans="2:58" ht="20.25" hidden="1" customHeight="1" x14ac:dyDescent="0.45">
      <c r="B58" s="268">
        <f>B55+1</f>
        <v>13</v>
      </c>
      <c r="C58" s="270"/>
      <c r="D58" s="271"/>
      <c r="E58" s="272"/>
      <c r="F58" s="58"/>
      <c r="G58" s="279"/>
      <c r="H58" s="282"/>
      <c r="I58" s="283"/>
      <c r="J58" s="283"/>
      <c r="K58" s="284"/>
      <c r="L58" s="289"/>
      <c r="M58" s="246"/>
      <c r="N58" s="246"/>
      <c r="O58" s="247"/>
      <c r="P58" s="292" t="s">
        <v>41</v>
      </c>
      <c r="Q58" s="293"/>
      <c r="R58" s="294"/>
      <c r="S58" s="47"/>
      <c r="T58" s="48"/>
      <c r="U58" s="48"/>
      <c r="V58" s="48"/>
      <c r="W58" s="48"/>
      <c r="X58" s="48"/>
      <c r="Y58" s="49"/>
      <c r="Z58" s="47"/>
      <c r="AA58" s="48"/>
      <c r="AB58" s="48"/>
      <c r="AC58" s="48"/>
      <c r="AD58" s="48"/>
      <c r="AE58" s="48"/>
      <c r="AF58" s="49"/>
      <c r="AG58" s="47"/>
      <c r="AH58" s="48"/>
      <c r="AI58" s="48"/>
      <c r="AJ58" s="48"/>
      <c r="AK58" s="48"/>
      <c r="AL58" s="48"/>
      <c r="AM58" s="49"/>
      <c r="AN58" s="47"/>
      <c r="AO58" s="48"/>
      <c r="AP58" s="48"/>
      <c r="AQ58" s="48"/>
      <c r="AR58" s="48"/>
      <c r="AS58" s="48"/>
      <c r="AT58" s="49"/>
      <c r="AU58" s="47"/>
      <c r="AV58" s="48"/>
      <c r="AW58" s="48"/>
      <c r="AX58" s="241"/>
      <c r="AY58" s="242"/>
      <c r="AZ58" s="243"/>
      <c r="BA58" s="244"/>
      <c r="BB58" s="245"/>
      <c r="BC58" s="246"/>
      <c r="BD58" s="246"/>
      <c r="BE58" s="246"/>
      <c r="BF58" s="247"/>
    </row>
    <row r="59" spans="2:58" ht="20.25" hidden="1" customHeight="1" x14ac:dyDescent="0.45">
      <c r="B59" s="268"/>
      <c r="C59" s="273"/>
      <c r="D59" s="274"/>
      <c r="E59" s="275"/>
      <c r="F59" s="50"/>
      <c r="G59" s="280"/>
      <c r="H59" s="285"/>
      <c r="I59" s="283"/>
      <c r="J59" s="283"/>
      <c r="K59" s="284"/>
      <c r="L59" s="290"/>
      <c r="M59" s="249"/>
      <c r="N59" s="249"/>
      <c r="O59" s="250"/>
      <c r="P59" s="254" t="s">
        <v>42</v>
      </c>
      <c r="Q59" s="255"/>
      <c r="R59" s="256"/>
      <c r="S59" s="51" t="str">
        <f>IF(S58="","",VLOOKUP(S58,'[3]シフト記号表（勤務時間帯）'!$C$6:$K$35,9,FALSE))</f>
        <v/>
      </c>
      <c r="T59" s="52" t="str">
        <f>IF(T58="","",VLOOKUP(T58,'[3]シフト記号表（勤務時間帯）'!$C$6:$K$35,9,FALSE))</f>
        <v/>
      </c>
      <c r="U59" s="52" t="str">
        <f>IF(U58="","",VLOOKUP(U58,'[3]シフト記号表（勤務時間帯）'!$C$6:$K$35,9,FALSE))</f>
        <v/>
      </c>
      <c r="V59" s="52" t="str">
        <f>IF(V58="","",VLOOKUP(V58,'[3]シフト記号表（勤務時間帯）'!$C$6:$K$35,9,FALSE))</f>
        <v/>
      </c>
      <c r="W59" s="52" t="str">
        <f>IF(W58="","",VLOOKUP(W58,'[3]シフト記号表（勤務時間帯）'!$C$6:$K$35,9,FALSE))</f>
        <v/>
      </c>
      <c r="X59" s="52" t="str">
        <f>IF(X58="","",VLOOKUP(X58,'[3]シフト記号表（勤務時間帯）'!$C$6:$K$35,9,FALSE))</f>
        <v/>
      </c>
      <c r="Y59" s="53" t="str">
        <f>IF(Y58="","",VLOOKUP(Y58,'[3]シフト記号表（勤務時間帯）'!$C$6:$K$35,9,FALSE))</f>
        <v/>
      </c>
      <c r="Z59" s="51" t="str">
        <f>IF(Z58="","",VLOOKUP(Z58,'[3]シフト記号表（勤務時間帯）'!$C$6:$K$35,9,FALSE))</f>
        <v/>
      </c>
      <c r="AA59" s="52" t="str">
        <f>IF(AA58="","",VLOOKUP(AA58,'[3]シフト記号表（勤務時間帯）'!$C$6:$K$35,9,FALSE))</f>
        <v/>
      </c>
      <c r="AB59" s="52" t="str">
        <f>IF(AB58="","",VLOOKUP(AB58,'[3]シフト記号表（勤務時間帯）'!$C$6:$K$35,9,FALSE))</f>
        <v/>
      </c>
      <c r="AC59" s="52" t="str">
        <f>IF(AC58="","",VLOOKUP(AC58,'[3]シフト記号表（勤務時間帯）'!$C$6:$K$35,9,FALSE))</f>
        <v/>
      </c>
      <c r="AD59" s="52" t="str">
        <f>IF(AD58="","",VLOOKUP(AD58,'[3]シフト記号表（勤務時間帯）'!$C$6:$K$35,9,FALSE))</f>
        <v/>
      </c>
      <c r="AE59" s="52" t="str">
        <f>IF(AE58="","",VLOOKUP(AE58,'[3]シフト記号表（勤務時間帯）'!$C$6:$K$35,9,FALSE))</f>
        <v/>
      </c>
      <c r="AF59" s="53" t="str">
        <f>IF(AF58="","",VLOOKUP(AF58,'[3]シフト記号表（勤務時間帯）'!$C$6:$K$35,9,FALSE))</f>
        <v/>
      </c>
      <c r="AG59" s="51" t="str">
        <f>IF(AG58="","",VLOOKUP(AG58,'[3]シフト記号表（勤務時間帯）'!$C$6:$K$35,9,FALSE))</f>
        <v/>
      </c>
      <c r="AH59" s="52" t="str">
        <f>IF(AH58="","",VLOOKUP(AH58,'[3]シフト記号表（勤務時間帯）'!$C$6:$K$35,9,FALSE))</f>
        <v/>
      </c>
      <c r="AI59" s="52" t="str">
        <f>IF(AI58="","",VLOOKUP(AI58,'[3]シフト記号表（勤務時間帯）'!$C$6:$K$35,9,FALSE))</f>
        <v/>
      </c>
      <c r="AJ59" s="52" t="str">
        <f>IF(AJ58="","",VLOOKUP(AJ58,'[3]シフト記号表（勤務時間帯）'!$C$6:$K$35,9,FALSE))</f>
        <v/>
      </c>
      <c r="AK59" s="52" t="str">
        <f>IF(AK58="","",VLOOKUP(AK58,'[3]シフト記号表（勤務時間帯）'!$C$6:$K$35,9,FALSE))</f>
        <v/>
      </c>
      <c r="AL59" s="52" t="str">
        <f>IF(AL58="","",VLOOKUP(AL58,'[3]シフト記号表（勤務時間帯）'!$C$6:$K$35,9,FALSE))</f>
        <v/>
      </c>
      <c r="AM59" s="53" t="str">
        <f>IF(AM58="","",VLOOKUP(AM58,'[3]シフト記号表（勤務時間帯）'!$C$6:$K$35,9,FALSE))</f>
        <v/>
      </c>
      <c r="AN59" s="51" t="str">
        <f>IF(AN58="","",VLOOKUP(AN58,'[3]シフト記号表（勤務時間帯）'!$C$6:$K$35,9,FALSE))</f>
        <v/>
      </c>
      <c r="AO59" s="52" t="str">
        <f>IF(AO58="","",VLOOKUP(AO58,'[3]シフト記号表（勤務時間帯）'!$C$6:$K$35,9,FALSE))</f>
        <v/>
      </c>
      <c r="AP59" s="52" t="str">
        <f>IF(AP58="","",VLOOKUP(AP58,'[3]シフト記号表（勤務時間帯）'!$C$6:$K$35,9,FALSE))</f>
        <v/>
      </c>
      <c r="AQ59" s="52" t="str">
        <f>IF(AQ58="","",VLOOKUP(AQ58,'[3]シフト記号表（勤務時間帯）'!$C$6:$K$35,9,FALSE))</f>
        <v/>
      </c>
      <c r="AR59" s="52" t="str">
        <f>IF(AR58="","",VLOOKUP(AR58,'[3]シフト記号表（勤務時間帯）'!$C$6:$K$35,9,FALSE))</f>
        <v/>
      </c>
      <c r="AS59" s="52" t="str">
        <f>IF(AS58="","",VLOOKUP(AS58,'[3]シフト記号表（勤務時間帯）'!$C$6:$K$35,9,FALSE))</f>
        <v/>
      </c>
      <c r="AT59" s="53" t="str">
        <f>IF(AT58="","",VLOOKUP(AT58,'[3]シフト記号表（勤務時間帯）'!$C$6:$K$35,9,FALSE))</f>
        <v/>
      </c>
      <c r="AU59" s="51" t="str">
        <f>IF(AU58="","",VLOOKUP(AU58,'[3]シフト記号表（勤務時間帯）'!$C$6:$K$35,9,FALSE))</f>
        <v/>
      </c>
      <c r="AV59" s="52" t="str">
        <f>IF(AV58="","",VLOOKUP(AV58,'[3]シフト記号表（勤務時間帯）'!$C$6:$K$35,9,FALSE))</f>
        <v/>
      </c>
      <c r="AW59" s="52" t="str">
        <f>IF(AW58="","",VLOOKUP(AW58,'[3]シフト記号表（勤務時間帯）'!$C$6:$K$35,9,FALSE))</f>
        <v/>
      </c>
      <c r="AX59" s="257">
        <f>IF($BB$3="４週",SUM(S59:AT59),IF($BB$3="暦月",SUM(S59:AW59),""))</f>
        <v>0</v>
      </c>
      <c r="AY59" s="258"/>
      <c r="AZ59" s="259">
        <f>IF($BB$3="４週",AX59/4,IF($BB$3="暦月",地密通所!AX59/(地密通所!$BB$8/7),""))</f>
        <v>0</v>
      </c>
      <c r="BA59" s="260"/>
      <c r="BB59" s="248"/>
      <c r="BC59" s="249"/>
      <c r="BD59" s="249"/>
      <c r="BE59" s="249"/>
      <c r="BF59" s="250"/>
    </row>
    <row r="60" spans="2:58" ht="20.25" hidden="1" customHeight="1" thickBot="1" x14ac:dyDescent="0.5">
      <c r="B60" s="269"/>
      <c r="C60" s="276"/>
      <c r="D60" s="277"/>
      <c r="E60" s="278"/>
      <c r="F60" s="59">
        <f>C58</f>
        <v>0</v>
      </c>
      <c r="G60" s="281"/>
      <c r="H60" s="286"/>
      <c r="I60" s="287"/>
      <c r="J60" s="287"/>
      <c r="K60" s="288"/>
      <c r="L60" s="291"/>
      <c r="M60" s="252"/>
      <c r="N60" s="252"/>
      <c r="O60" s="253"/>
      <c r="P60" s="261" t="s">
        <v>43</v>
      </c>
      <c r="Q60" s="262"/>
      <c r="R60" s="263"/>
      <c r="S60" s="55" t="str">
        <f>IF(S58="","",VLOOKUP(S58,'[3]シフト記号表（勤務時間帯）'!$C$6:$U$35,19,FALSE))</f>
        <v/>
      </c>
      <c r="T60" s="56" t="str">
        <f>IF(T58="","",VLOOKUP(T58,'[3]シフト記号表（勤務時間帯）'!$C$6:$U$35,19,FALSE))</f>
        <v/>
      </c>
      <c r="U60" s="56" t="str">
        <f>IF(U58="","",VLOOKUP(U58,'[3]シフト記号表（勤務時間帯）'!$C$6:$U$35,19,FALSE))</f>
        <v/>
      </c>
      <c r="V60" s="56" t="str">
        <f>IF(V58="","",VLOOKUP(V58,'[3]シフト記号表（勤務時間帯）'!$C$6:$U$35,19,FALSE))</f>
        <v/>
      </c>
      <c r="W60" s="56" t="str">
        <f>IF(W58="","",VLOOKUP(W58,'[3]シフト記号表（勤務時間帯）'!$C$6:$U$35,19,FALSE))</f>
        <v/>
      </c>
      <c r="X60" s="56" t="str">
        <f>IF(X58="","",VLOOKUP(X58,'[3]シフト記号表（勤務時間帯）'!$C$6:$U$35,19,FALSE))</f>
        <v/>
      </c>
      <c r="Y60" s="57" t="str">
        <f>IF(Y58="","",VLOOKUP(Y58,'[3]シフト記号表（勤務時間帯）'!$C$6:$U$35,19,FALSE))</f>
        <v/>
      </c>
      <c r="Z60" s="55" t="str">
        <f>IF(Z58="","",VLOOKUP(Z58,'[3]シフト記号表（勤務時間帯）'!$C$6:$U$35,19,FALSE))</f>
        <v/>
      </c>
      <c r="AA60" s="56" t="str">
        <f>IF(AA58="","",VLOOKUP(AA58,'[3]シフト記号表（勤務時間帯）'!$C$6:$U$35,19,FALSE))</f>
        <v/>
      </c>
      <c r="AB60" s="56" t="str">
        <f>IF(AB58="","",VLOOKUP(AB58,'[3]シフト記号表（勤務時間帯）'!$C$6:$U$35,19,FALSE))</f>
        <v/>
      </c>
      <c r="AC60" s="56" t="str">
        <f>IF(AC58="","",VLOOKUP(AC58,'[3]シフト記号表（勤務時間帯）'!$C$6:$U$35,19,FALSE))</f>
        <v/>
      </c>
      <c r="AD60" s="56" t="str">
        <f>IF(AD58="","",VLOOKUP(AD58,'[3]シフト記号表（勤務時間帯）'!$C$6:$U$35,19,FALSE))</f>
        <v/>
      </c>
      <c r="AE60" s="56" t="str">
        <f>IF(AE58="","",VLOOKUP(AE58,'[3]シフト記号表（勤務時間帯）'!$C$6:$U$35,19,FALSE))</f>
        <v/>
      </c>
      <c r="AF60" s="57" t="str">
        <f>IF(AF58="","",VLOOKUP(AF58,'[3]シフト記号表（勤務時間帯）'!$C$6:$U$35,19,FALSE))</f>
        <v/>
      </c>
      <c r="AG60" s="55" t="str">
        <f>IF(AG58="","",VLOOKUP(AG58,'[3]シフト記号表（勤務時間帯）'!$C$6:$U$35,19,FALSE))</f>
        <v/>
      </c>
      <c r="AH60" s="56" t="str">
        <f>IF(AH58="","",VLOOKUP(AH58,'[3]シフト記号表（勤務時間帯）'!$C$6:$U$35,19,FALSE))</f>
        <v/>
      </c>
      <c r="AI60" s="56" t="str">
        <f>IF(AI58="","",VLOOKUP(AI58,'[3]シフト記号表（勤務時間帯）'!$C$6:$U$35,19,FALSE))</f>
        <v/>
      </c>
      <c r="AJ60" s="56" t="str">
        <f>IF(AJ58="","",VLOOKUP(AJ58,'[3]シフト記号表（勤務時間帯）'!$C$6:$U$35,19,FALSE))</f>
        <v/>
      </c>
      <c r="AK60" s="56" t="str">
        <f>IF(AK58="","",VLOOKUP(AK58,'[3]シフト記号表（勤務時間帯）'!$C$6:$U$35,19,FALSE))</f>
        <v/>
      </c>
      <c r="AL60" s="56" t="str">
        <f>IF(AL58="","",VLOOKUP(AL58,'[3]シフト記号表（勤務時間帯）'!$C$6:$U$35,19,FALSE))</f>
        <v/>
      </c>
      <c r="AM60" s="57" t="str">
        <f>IF(AM58="","",VLOOKUP(AM58,'[3]シフト記号表（勤務時間帯）'!$C$6:$U$35,19,FALSE))</f>
        <v/>
      </c>
      <c r="AN60" s="55" t="str">
        <f>IF(AN58="","",VLOOKUP(AN58,'[3]シフト記号表（勤務時間帯）'!$C$6:$U$35,19,FALSE))</f>
        <v/>
      </c>
      <c r="AO60" s="56" t="str">
        <f>IF(AO58="","",VLOOKUP(AO58,'[3]シフト記号表（勤務時間帯）'!$C$6:$U$35,19,FALSE))</f>
        <v/>
      </c>
      <c r="AP60" s="56" t="str">
        <f>IF(AP58="","",VLOOKUP(AP58,'[3]シフト記号表（勤務時間帯）'!$C$6:$U$35,19,FALSE))</f>
        <v/>
      </c>
      <c r="AQ60" s="56" t="str">
        <f>IF(AQ58="","",VLOOKUP(AQ58,'[3]シフト記号表（勤務時間帯）'!$C$6:$U$35,19,FALSE))</f>
        <v/>
      </c>
      <c r="AR60" s="56" t="str">
        <f>IF(AR58="","",VLOOKUP(AR58,'[3]シフト記号表（勤務時間帯）'!$C$6:$U$35,19,FALSE))</f>
        <v/>
      </c>
      <c r="AS60" s="56" t="str">
        <f>IF(AS58="","",VLOOKUP(AS58,'[3]シフト記号表（勤務時間帯）'!$C$6:$U$35,19,FALSE))</f>
        <v/>
      </c>
      <c r="AT60" s="57" t="str">
        <f>IF(AT58="","",VLOOKUP(AT58,'[3]シフト記号表（勤務時間帯）'!$C$6:$U$35,19,FALSE))</f>
        <v/>
      </c>
      <c r="AU60" s="55" t="str">
        <f>IF(AU58="","",VLOOKUP(AU58,'[3]シフト記号表（勤務時間帯）'!$C$6:$U$35,19,FALSE))</f>
        <v/>
      </c>
      <c r="AV60" s="56" t="str">
        <f>IF(AV58="","",VLOOKUP(AV58,'[3]シフト記号表（勤務時間帯）'!$C$6:$U$35,19,FALSE))</f>
        <v/>
      </c>
      <c r="AW60" s="56" t="str">
        <f>IF(AW58="","",VLOOKUP(AW58,'[3]シフト記号表（勤務時間帯）'!$C$6:$U$35,19,FALSE))</f>
        <v/>
      </c>
      <c r="AX60" s="264">
        <f>IF($BB$3="４週",SUM(S60:AT60),IF($BB$3="暦月",SUM(S60:AW60),""))</f>
        <v>0</v>
      </c>
      <c r="AY60" s="265"/>
      <c r="AZ60" s="266">
        <f>IF($BB$3="４週",AX60/4,IF($BB$3="暦月",地密通所!AX60/(地密通所!$BB$8/7),""))</f>
        <v>0</v>
      </c>
      <c r="BA60" s="267"/>
      <c r="BB60" s="251"/>
      <c r="BC60" s="252"/>
      <c r="BD60" s="252"/>
      <c r="BE60" s="252"/>
      <c r="BF60" s="253"/>
    </row>
    <row r="61" spans="2:58" s="28" customFormat="1" ht="6" customHeight="1" thickBot="1" x14ac:dyDescent="0.5">
      <c r="B61" s="60"/>
      <c r="C61" s="61"/>
      <c r="D61" s="61"/>
      <c r="E61" s="61"/>
      <c r="F61" s="62"/>
      <c r="G61" s="62"/>
      <c r="H61" s="63"/>
      <c r="I61" s="63"/>
      <c r="J61" s="63"/>
      <c r="K61" s="63"/>
      <c r="L61" s="62"/>
      <c r="M61" s="62"/>
      <c r="N61" s="62"/>
      <c r="O61" s="62"/>
      <c r="P61" s="64"/>
      <c r="Q61" s="64"/>
      <c r="R61" s="64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5"/>
      <c r="AY61" s="65"/>
      <c r="AZ61" s="65"/>
      <c r="BA61" s="65"/>
      <c r="BB61" s="62"/>
      <c r="BC61" s="62"/>
      <c r="BD61" s="62"/>
      <c r="BE61" s="62"/>
      <c r="BF61" s="66"/>
    </row>
    <row r="62" spans="2:58" ht="20.100000000000001" customHeight="1" x14ac:dyDescent="0.45">
      <c r="B62" s="67"/>
      <c r="C62" s="68"/>
      <c r="D62" s="68"/>
      <c r="E62" s="68"/>
      <c r="F62" s="69"/>
      <c r="G62" s="219" t="s">
        <v>44</v>
      </c>
      <c r="H62" s="219"/>
      <c r="I62" s="219"/>
      <c r="J62" s="219"/>
      <c r="K62" s="220"/>
      <c r="L62" s="70"/>
      <c r="M62" s="224" t="s">
        <v>45</v>
      </c>
      <c r="N62" s="225"/>
      <c r="O62" s="225"/>
      <c r="P62" s="225"/>
      <c r="Q62" s="225"/>
      <c r="R62" s="226"/>
      <c r="S62" s="71" t="str">
        <f t="shared" ref="S62:AH64" si="1">IF(SUMIF($F$22:$F$60, $M62, S$22:S$60)=0,"",SUMIF($F$22:$F$60, $M62, S$22:S$60))</f>
        <v/>
      </c>
      <c r="T62" s="72" t="str">
        <f t="shared" si="1"/>
        <v/>
      </c>
      <c r="U62" s="72" t="str">
        <f t="shared" si="1"/>
        <v/>
      </c>
      <c r="V62" s="72" t="str">
        <f t="shared" si="1"/>
        <v/>
      </c>
      <c r="W62" s="72" t="str">
        <f t="shared" si="1"/>
        <v/>
      </c>
      <c r="X62" s="72" t="str">
        <f t="shared" si="1"/>
        <v/>
      </c>
      <c r="Y62" s="73" t="str">
        <f t="shared" si="1"/>
        <v/>
      </c>
      <c r="Z62" s="71" t="str">
        <f t="shared" si="1"/>
        <v/>
      </c>
      <c r="AA62" s="72" t="str">
        <f t="shared" si="1"/>
        <v/>
      </c>
      <c r="AB62" s="72" t="str">
        <f t="shared" si="1"/>
        <v/>
      </c>
      <c r="AC62" s="72" t="str">
        <f t="shared" si="1"/>
        <v/>
      </c>
      <c r="AD62" s="72" t="str">
        <f t="shared" si="1"/>
        <v/>
      </c>
      <c r="AE62" s="72" t="str">
        <f t="shared" si="1"/>
        <v/>
      </c>
      <c r="AF62" s="73" t="str">
        <f t="shared" si="1"/>
        <v/>
      </c>
      <c r="AG62" s="71" t="str">
        <f t="shared" si="1"/>
        <v/>
      </c>
      <c r="AH62" s="72" t="str">
        <f t="shared" si="1"/>
        <v/>
      </c>
      <c r="AI62" s="72" t="str">
        <f t="shared" ref="AI62:AW64" si="2">IF(SUMIF($F$22:$F$60, $M62, AI$22:AI$60)=0,"",SUMIF($F$22:$F$60, $M62, AI$22:AI$60))</f>
        <v/>
      </c>
      <c r="AJ62" s="72" t="str">
        <f t="shared" si="2"/>
        <v/>
      </c>
      <c r="AK62" s="72" t="str">
        <f t="shared" si="2"/>
        <v/>
      </c>
      <c r="AL62" s="72" t="str">
        <f t="shared" si="2"/>
        <v/>
      </c>
      <c r="AM62" s="73" t="str">
        <f t="shared" si="2"/>
        <v/>
      </c>
      <c r="AN62" s="71" t="str">
        <f t="shared" si="2"/>
        <v/>
      </c>
      <c r="AO62" s="72" t="str">
        <f t="shared" si="2"/>
        <v/>
      </c>
      <c r="AP62" s="72" t="str">
        <f t="shared" si="2"/>
        <v/>
      </c>
      <c r="AQ62" s="72" t="str">
        <f t="shared" si="2"/>
        <v/>
      </c>
      <c r="AR62" s="72" t="str">
        <f t="shared" si="2"/>
        <v/>
      </c>
      <c r="AS62" s="72" t="str">
        <f t="shared" si="2"/>
        <v/>
      </c>
      <c r="AT62" s="73" t="str">
        <f t="shared" si="2"/>
        <v/>
      </c>
      <c r="AU62" s="71" t="str">
        <f t="shared" si="2"/>
        <v/>
      </c>
      <c r="AV62" s="72" t="str">
        <f t="shared" si="2"/>
        <v/>
      </c>
      <c r="AW62" s="72" t="str">
        <f t="shared" si="2"/>
        <v/>
      </c>
      <c r="AX62" s="227" t="str">
        <f>IF(SUMIF($F$22:$F$60, $M62, AX$22:AX$60)=0,"",SUMIF($F$22:$F$60, $M62, AX$22:AX$60))</f>
        <v/>
      </c>
      <c r="AY62" s="228"/>
      <c r="AZ62" s="193" t="str">
        <f>IF(AX62="","",IF($BB$3="４週",AX62/4,IF($BB$3="暦月",AX62/($BB$8/7),"")))</f>
        <v/>
      </c>
      <c r="BA62" s="194"/>
      <c r="BB62" s="229"/>
      <c r="BC62" s="230"/>
      <c r="BD62" s="230"/>
      <c r="BE62" s="230"/>
      <c r="BF62" s="231"/>
    </row>
    <row r="63" spans="2:58" ht="20.25" customHeight="1" x14ac:dyDescent="0.45">
      <c r="B63" s="74"/>
      <c r="C63" s="75"/>
      <c r="D63" s="75"/>
      <c r="E63" s="75"/>
      <c r="F63" s="76"/>
      <c r="G63" s="210"/>
      <c r="H63" s="210"/>
      <c r="I63" s="210"/>
      <c r="J63" s="210"/>
      <c r="K63" s="221"/>
      <c r="L63" s="77"/>
      <c r="M63" s="238" t="s">
        <v>46</v>
      </c>
      <c r="N63" s="239"/>
      <c r="O63" s="239"/>
      <c r="P63" s="239"/>
      <c r="Q63" s="239"/>
      <c r="R63" s="240"/>
      <c r="S63" s="71" t="str">
        <f t="shared" si="1"/>
        <v/>
      </c>
      <c r="T63" s="72" t="str">
        <f t="shared" si="1"/>
        <v/>
      </c>
      <c r="U63" s="72" t="str">
        <f>IF(SUMIF($F$22:$F$60, $M63, U$22:U$60)=0,"",SUMIF($F$22:$F$60, $M63, U$22:U$60))</f>
        <v/>
      </c>
      <c r="V63" s="72" t="str">
        <f t="shared" si="1"/>
        <v/>
      </c>
      <c r="W63" s="72" t="str">
        <f t="shared" si="1"/>
        <v/>
      </c>
      <c r="X63" s="72" t="str">
        <f t="shared" si="1"/>
        <v/>
      </c>
      <c r="Y63" s="73" t="str">
        <f t="shared" si="1"/>
        <v/>
      </c>
      <c r="Z63" s="71" t="str">
        <f t="shared" si="1"/>
        <v/>
      </c>
      <c r="AA63" s="72" t="str">
        <f t="shared" si="1"/>
        <v/>
      </c>
      <c r="AB63" s="72" t="str">
        <f t="shared" si="1"/>
        <v/>
      </c>
      <c r="AC63" s="72" t="str">
        <f t="shared" si="1"/>
        <v/>
      </c>
      <c r="AD63" s="72" t="str">
        <f t="shared" si="1"/>
        <v/>
      </c>
      <c r="AE63" s="72" t="str">
        <f t="shared" si="1"/>
        <v/>
      </c>
      <c r="AF63" s="73" t="str">
        <f t="shared" si="1"/>
        <v/>
      </c>
      <c r="AG63" s="71" t="str">
        <f t="shared" si="1"/>
        <v/>
      </c>
      <c r="AH63" s="72" t="str">
        <f t="shared" si="1"/>
        <v/>
      </c>
      <c r="AI63" s="72" t="str">
        <f t="shared" si="2"/>
        <v/>
      </c>
      <c r="AJ63" s="72" t="str">
        <f t="shared" si="2"/>
        <v/>
      </c>
      <c r="AK63" s="72" t="str">
        <f t="shared" si="2"/>
        <v/>
      </c>
      <c r="AL63" s="72" t="str">
        <f t="shared" si="2"/>
        <v/>
      </c>
      <c r="AM63" s="73" t="str">
        <f t="shared" si="2"/>
        <v/>
      </c>
      <c r="AN63" s="71" t="str">
        <f t="shared" si="2"/>
        <v/>
      </c>
      <c r="AO63" s="72" t="str">
        <f t="shared" si="2"/>
        <v/>
      </c>
      <c r="AP63" s="72" t="str">
        <f t="shared" si="2"/>
        <v/>
      </c>
      <c r="AQ63" s="72" t="str">
        <f t="shared" si="2"/>
        <v/>
      </c>
      <c r="AR63" s="72" t="str">
        <f t="shared" si="2"/>
        <v/>
      </c>
      <c r="AS63" s="72" t="str">
        <f t="shared" si="2"/>
        <v/>
      </c>
      <c r="AT63" s="73" t="str">
        <f t="shared" si="2"/>
        <v/>
      </c>
      <c r="AU63" s="71" t="str">
        <f t="shared" si="2"/>
        <v/>
      </c>
      <c r="AV63" s="72" t="str">
        <f t="shared" si="2"/>
        <v/>
      </c>
      <c r="AW63" s="72" t="str">
        <f t="shared" si="2"/>
        <v/>
      </c>
      <c r="AX63" s="227" t="str">
        <f>IF(SUMIF($F$22:$F$60, $M63, AX$22:AX$60)=0,"",SUMIF($F$22:$F$60, $M63, AX$22:AX$60))</f>
        <v/>
      </c>
      <c r="AY63" s="228"/>
      <c r="AZ63" s="193" t="str">
        <f>IF(AX63="","",IF($BB$3="４週",AX63/4,IF($BB$3="暦月",AX63/($BB$8/7),"")))</f>
        <v/>
      </c>
      <c r="BA63" s="194"/>
      <c r="BB63" s="232"/>
      <c r="BC63" s="233"/>
      <c r="BD63" s="233"/>
      <c r="BE63" s="233"/>
      <c r="BF63" s="234"/>
    </row>
    <row r="64" spans="2:58" ht="20.25" customHeight="1" x14ac:dyDescent="0.45">
      <c r="B64" s="78"/>
      <c r="C64" s="79"/>
      <c r="D64" s="79"/>
      <c r="E64" s="79"/>
      <c r="F64" s="76"/>
      <c r="G64" s="222"/>
      <c r="H64" s="222"/>
      <c r="I64" s="222"/>
      <c r="J64" s="222"/>
      <c r="K64" s="223"/>
      <c r="L64" s="77"/>
      <c r="M64" s="238" t="s">
        <v>47</v>
      </c>
      <c r="N64" s="239"/>
      <c r="O64" s="239"/>
      <c r="P64" s="239"/>
      <c r="Q64" s="239"/>
      <c r="R64" s="240"/>
      <c r="S64" s="71" t="str">
        <f t="shared" si="1"/>
        <v/>
      </c>
      <c r="T64" s="72" t="str">
        <f t="shared" si="1"/>
        <v/>
      </c>
      <c r="U64" s="72" t="str">
        <f>IF(SUMIF($F$22:$F$60, $M64, U$22:U$60)=0,"",SUMIF($F$22:$F$60, $M64, U$22:U$60))</f>
        <v/>
      </c>
      <c r="V64" s="72" t="str">
        <f t="shared" si="1"/>
        <v/>
      </c>
      <c r="W64" s="72" t="str">
        <f t="shared" si="1"/>
        <v/>
      </c>
      <c r="X64" s="72" t="str">
        <f t="shared" si="1"/>
        <v/>
      </c>
      <c r="Y64" s="73" t="str">
        <f t="shared" si="1"/>
        <v/>
      </c>
      <c r="Z64" s="71" t="str">
        <f t="shared" si="1"/>
        <v/>
      </c>
      <c r="AA64" s="72" t="str">
        <f t="shared" si="1"/>
        <v/>
      </c>
      <c r="AB64" s="72" t="str">
        <f t="shared" si="1"/>
        <v/>
      </c>
      <c r="AC64" s="72" t="str">
        <f t="shared" si="1"/>
        <v/>
      </c>
      <c r="AD64" s="72" t="str">
        <f t="shared" si="1"/>
        <v/>
      </c>
      <c r="AE64" s="72" t="str">
        <f t="shared" si="1"/>
        <v/>
      </c>
      <c r="AF64" s="73" t="str">
        <f t="shared" si="1"/>
        <v/>
      </c>
      <c r="AG64" s="71" t="str">
        <f t="shared" si="1"/>
        <v/>
      </c>
      <c r="AH64" s="72" t="str">
        <f t="shared" si="1"/>
        <v/>
      </c>
      <c r="AI64" s="72" t="str">
        <f t="shared" si="2"/>
        <v/>
      </c>
      <c r="AJ64" s="72" t="str">
        <f t="shared" si="2"/>
        <v/>
      </c>
      <c r="AK64" s="72" t="str">
        <f t="shared" si="2"/>
        <v/>
      </c>
      <c r="AL64" s="72" t="str">
        <f t="shared" si="2"/>
        <v/>
      </c>
      <c r="AM64" s="73" t="str">
        <f t="shared" si="2"/>
        <v/>
      </c>
      <c r="AN64" s="71" t="str">
        <f t="shared" si="2"/>
        <v/>
      </c>
      <c r="AO64" s="72" t="str">
        <f t="shared" si="2"/>
        <v/>
      </c>
      <c r="AP64" s="72" t="str">
        <f t="shared" si="2"/>
        <v/>
      </c>
      <c r="AQ64" s="72" t="str">
        <f t="shared" si="2"/>
        <v/>
      </c>
      <c r="AR64" s="72" t="str">
        <f t="shared" si="2"/>
        <v/>
      </c>
      <c r="AS64" s="72" t="str">
        <f t="shared" si="2"/>
        <v/>
      </c>
      <c r="AT64" s="73" t="str">
        <f t="shared" si="2"/>
        <v/>
      </c>
      <c r="AU64" s="71" t="str">
        <f t="shared" si="2"/>
        <v/>
      </c>
      <c r="AV64" s="72" t="str">
        <f t="shared" si="2"/>
        <v/>
      </c>
      <c r="AW64" s="72" t="str">
        <f t="shared" si="2"/>
        <v/>
      </c>
      <c r="AX64" s="227" t="str">
        <f>IF(SUMIF($F$22:$F$60, $M64, AX$22:AX$60)=0,"",SUMIF($F$22:$F$60, $M64, AX$22:AX$60))</f>
        <v/>
      </c>
      <c r="AY64" s="228"/>
      <c r="AZ64" s="193" t="str">
        <f>IF(AX64="","",IF($BB$3="４週",AX64/4,IF($BB$3="暦月",AX64/($BB$8/7),"")))</f>
        <v/>
      </c>
      <c r="BA64" s="194"/>
      <c r="BB64" s="232"/>
      <c r="BC64" s="233"/>
      <c r="BD64" s="233"/>
      <c r="BE64" s="233"/>
      <c r="BF64" s="234"/>
    </row>
    <row r="65" spans="2:73" ht="20.25" customHeight="1" x14ac:dyDescent="0.45">
      <c r="B65" s="80"/>
      <c r="C65" s="81"/>
      <c r="D65" s="81"/>
      <c r="E65" s="81"/>
      <c r="F65" s="81"/>
      <c r="G65" s="195" t="s">
        <v>48</v>
      </c>
      <c r="H65" s="195"/>
      <c r="I65" s="195"/>
      <c r="J65" s="195"/>
      <c r="K65" s="195"/>
      <c r="L65" s="195"/>
      <c r="M65" s="195"/>
      <c r="N65" s="195"/>
      <c r="O65" s="195"/>
      <c r="P65" s="195"/>
      <c r="Q65" s="195"/>
      <c r="R65" s="196"/>
      <c r="S65" s="82"/>
      <c r="T65" s="83"/>
      <c r="U65" s="83"/>
      <c r="V65" s="83"/>
      <c r="W65" s="83"/>
      <c r="X65" s="83"/>
      <c r="Y65" s="84"/>
      <c r="Z65" s="82"/>
      <c r="AA65" s="83"/>
      <c r="AB65" s="83"/>
      <c r="AC65" s="83"/>
      <c r="AD65" s="83"/>
      <c r="AE65" s="83"/>
      <c r="AF65" s="84"/>
      <c r="AG65" s="82"/>
      <c r="AH65" s="83"/>
      <c r="AI65" s="83"/>
      <c r="AJ65" s="83"/>
      <c r="AK65" s="83"/>
      <c r="AL65" s="83"/>
      <c r="AM65" s="84"/>
      <c r="AN65" s="82"/>
      <c r="AO65" s="83"/>
      <c r="AP65" s="83"/>
      <c r="AQ65" s="83"/>
      <c r="AR65" s="83"/>
      <c r="AS65" s="83"/>
      <c r="AT65" s="84"/>
      <c r="AU65" s="82"/>
      <c r="AV65" s="83"/>
      <c r="AW65" s="84"/>
      <c r="AX65" s="197"/>
      <c r="AY65" s="198"/>
      <c r="AZ65" s="198"/>
      <c r="BA65" s="199"/>
      <c r="BB65" s="232"/>
      <c r="BC65" s="233"/>
      <c r="BD65" s="233"/>
      <c r="BE65" s="233"/>
      <c r="BF65" s="234"/>
    </row>
    <row r="66" spans="2:73" ht="20.25" customHeight="1" x14ac:dyDescent="0.45">
      <c r="B66" s="80"/>
      <c r="C66" s="81"/>
      <c r="D66" s="81"/>
      <c r="E66" s="81"/>
      <c r="F66" s="81"/>
      <c r="G66" s="195" t="s">
        <v>49</v>
      </c>
      <c r="H66" s="195"/>
      <c r="I66" s="195"/>
      <c r="J66" s="195"/>
      <c r="K66" s="195"/>
      <c r="L66" s="195"/>
      <c r="M66" s="195"/>
      <c r="N66" s="195"/>
      <c r="O66" s="195"/>
      <c r="P66" s="195"/>
      <c r="Q66" s="195"/>
      <c r="R66" s="196"/>
      <c r="S66" s="82"/>
      <c r="T66" s="83"/>
      <c r="U66" s="83"/>
      <c r="V66" s="83"/>
      <c r="W66" s="83"/>
      <c r="X66" s="83"/>
      <c r="Y66" s="84"/>
      <c r="Z66" s="82"/>
      <c r="AA66" s="83"/>
      <c r="AB66" s="83"/>
      <c r="AC66" s="83"/>
      <c r="AD66" s="83"/>
      <c r="AE66" s="83"/>
      <c r="AF66" s="84"/>
      <c r="AG66" s="82"/>
      <c r="AH66" s="83"/>
      <c r="AI66" s="83"/>
      <c r="AJ66" s="83"/>
      <c r="AK66" s="83"/>
      <c r="AL66" s="83"/>
      <c r="AM66" s="84"/>
      <c r="AN66" s="82"/>
      <c r="AO66" s="83"/>
      <c r="AP66" s="83"/>
      <c r="AQ66" s="83"/>
      <c r="AR66" s="83"/>
      <c r="AS66" s="83"/>
      <c r="AT66" s="84"/>
      <c r="AU66" s="82"/>
      <c r="AV66" s="83"/>
      <c r="AW66" s="84"/>
      <c r="AX66" s="200"/>
      <c r="AY66" s="201"/>
      <c r="AZ66" s="201"/>
      <c r="BA66" s="202"/>
      <c r="BB66" s="232"/>
      <c r="BC66" s="233"/>
      <c r="BD66" s="233"/>
      <c r="BE66" s="233"/>
      <c r="BF66" s="234"/>
    </row>
    <row r="67" spans="2:73" ht="20.25" customHeight="1" thickBot="1" x14ac:dyDescent="0.5">
      <c r="B67" s="85"/>
      <c r="C67" s="86"/>
      <c r="D67" s="86"/>
      <c r="E67" s="86"/>
      <c r="F67" s="86"/>
      <c r="G67" s="206" t="s">
        <v>50</v>
      </c>
      <c r="H67" s="207"/>
      <c r="I67" s="207"/>
      <c r="J67" s="207"/>
      <c r="K67" s="207"/>
      <c r="L67" s="207"/>
      <c r="M67" s="207"/>
      <c r="N67" s="207"/>
      <c r="O67" s="207"/>
      <c r="P67" s="207"/>
      <c r="Q67" s="207"/>
      <c r="R67" s="208"/>
      <c r="S67" s="87" t="str">
        <f>IF(S66&lt;&gt;"",IF(S65&gt;15,((S65-15)/5+1)*S66,S66),"")</f>
        <v/>
      </c>
      <c r="T67" s="88" t="str">
        <f t="shared" ref="T67:AW67" si="3">IF(T66&lt;&gt;"",IF(T65&gt;15,((T65-15)/5+1)*T66,T66),"")</f>
        <v/>
      </c>
      <c r="U67" s="88" t="str">
        <f t="shared" si="3"/>
        <v/>
      </c>
      <c r="V67" s="88" t="str">
        <f t="shared" si="3"/>
        <v/>
      </c>
      <c r="W67" s="88" t="str">
        <f t="shared" si="3"/>
        <v/>
      </c>
      <c r="X67" s="88" t="str">
        <f t="shared" si="3"/>
        <v/>
      </c>
      <c r="Y67" s="89" t="str">
        <f t="shared" si="3"/>
        <v/>
      </c>
      <c r="Z67" s="87" t="str">
        <f t="shared" si="3"/>
        <v/>
      </c>
      <c r="AA67" s="88" t="str">
        <f t="shared" si="3"/>
        <v/>
      </c>
      <c r="AB67" s="88" t="str">
        <f t="shared" si="3"/>
        <v/>
      </c>
      <c r="AC67" s="88" t="str">
        <f t="shared" si="3"/>
        <v/>
      </c>
      <c r="AD67" s="88" t="str">
        <f t="shared" si="3"/>
        <v/>
      </c>
      <c r="AE67" s="88" t="str">
        <f t="shared" si="3"/>
        <v/>
      </c>
      <c r="AF67" s="89" t="str">
        <f t="shared" si="3"/>
        <v/>
      </c>
      <c r="AG67" s="87" t="str">
        <f t="shared" si="3"/>
        <v/>
      </c>
      <c r="AH67" s="88" t="str">
        <f t="shared" si="3"/>
        <v/>
      </c>
      <c r="AI67" s="88" t="str">
        <f t="shared" si="3"/>
        <v/>
      </c>
      <c r="AJ67" s="88" t="str">
        <f t="shared" si="3"/>
        <v/>
      </c>
      <c r="AK67" s="88" t="str">
        <f t="shared" si="3"/>
        <v/>
      </c>
      <c r="AL67" s="88" t="str">
        <f t="shared" si="3"/>
        <v/>
      </c>
      <c r="AM67" s="89" t="str">
        <f t="shared" si="3"/>
        <v/>
      </c>
      <c r="AN67" s="87" t="str">
        <f t="shared" si="3"/>
        <v/>
      </c>
      <c r="AO67" s="88" t="str">
        <f t="shared" si="3"/>
        <v/>
      </c>
      <c r="AP67" s="88" t="str">
        <f t="shared" si="3"/>
        <v/>
      </c>
      <c r="AQ67" s="88" t="str">
        <f t="shared" si="3"/>
        <v/>
      </c>
      <c r="AR67" s="88" t="str">
        <f t="shared" si="3"/>
        <v/>
      </c>
      <c r="AS67" s="88" t="str">
        <f t="shared" si="3"/>
        <v/>
      </c>
      <c r="AT67" s="89" t="str">
        <f t="shared" si="3"/>
        <v/>
      </c>
      <c r="AU67" s="90" t="str">
        <f t="shared" si="3"/>
        <v/>
      </c>
      <c r="AV67" s="91" t="str">
        <f t="shared" si="3"/>
        <v/>
      </c>
      <c r="AW67" s="92" t="str">
        <f t="shared" si="3"/>
        <v/>
      </c>
      <c r="AX67" s="200"/>
      <c r="AY67" s="201"/>
      <c r="AZ67" s="201"/>
      <c r="BA67" s="202"/>
      <c r="BB67" s="232"/>
      <c r="BC67" s="233"/>
      <c r="BD67" s="233"/>
      <c r="BE67" s="233"/>
      <c r="BF67" s="234"/>
    </row>
    <row r="68" spans="2:73" ht="18.75" customHeight="1" x14ac:dyDescent="0.45">
      <c r="B68" s="209" t="s">
        <v>51</v>
      </c>
      <c r="C68" s="210"/>
      <c r="D68" s="210"/>
      <c r="E68" s="210"/>
      <c r="F68" s="210"/>
      <c r="G68" s="210"/>
      <c r="H68" s="210"/>
      <c r="I68" s="210"/>
      <c r="J68" s="210"/>
      <c r="K68" s="211"/>
      <c r="L68" s="215" t="s">
        <v>45</v>
      </c>
      <c r="M68" s="215"/>
      <c r="N68" s="215"/>
      <c r="O68" s="215"/>
      <c r="P68" s="215"/>
      <c r="Q68" s="215"/>
      <c r="R68" s="216"/>
      <c r="S68" s="93" t="str">
        <f>IF($L68="","",IF(COUNTIFS($F$22:$F$60,$L68,S$22:S$60,"&gt;0")=0,"",COUNTIFS($F$22:$F$60,$L68,S$22:S$60,"&gt;0")))</f>
        <v/>
      </c>
      <c r="T68" s="94" t="str">
        <f t="shared" ref="T68:AW72" si="4">IF($L68="","",IF(COUNTIFS($F$22:$F$60,$L68,T$22:T$60,"&gt;0")=0,"",COUNTIFS($F$22:$F$60,$L68,T$22:T$60,"&gt;0")))</f>
        <v/>
      </c>
      <c r="U68" s="94" t="str">
        <f t="shared" si="4"/>
        <v/>
      </c>
      <c r="V68" s="94" t="str">
        <f t="shared" si="4"/>
        <v/>
      </c>
      <c r="W68" s="94" t="str">
        <f t="shared" si="4"/>
        <v/>
      </c>
      <c r="X68" s="94" t="str">
        <f t="shared" si="4"/>
        <v/>
      </c>
      <c r="Y68" s="95" t="str">
        <f t="shared" si="4"/>
        <v/>
      </c>
      <c r="Z68" s="96" t="str">
        <f t="shared" si="4"/>
        <v/>
      </c>
      <c r="AA68" s="94" t="str">
        <f t="shared" si="4"/>
        <v/>
      </c>
      <c r="AB68" s="94" t="str">
        <f t="shared" si="4"/>
        <v/>
      </c>
      <c r="AC68" s="94" t="str">
        <f t="shared" si="4"/>
        <v/>
      </c>
      <c r="AD68" s="94" t="str">
        <f t="shared" si="4"/>
        <v/>
      </c>
      <c r="AE68" s="94" t="str">
        <f t="shared" si="4"/>
        <v/>
      </c>
      <c r="AF68" s="95" t="str">
        <f t="shared" si="4"/>
        <v/>
      </c>
      <c r="AG68" s="94" t="str">
        <f t="shared" si="4"/>
        <v/>
      </c>
      <c r="AH68" s="94" t="str">
        <f t="shared" si="4"/>
        <v/>
      </c>
      <c r="AI68" s="94" t="str">
        <f t="shared" si="4"/>
        <v/>
      </c>
      <c r="AJ68" s="94" t="str">
        <f t="shared" si="4"/>
        <v/>
      </c>
      <c r="AK68" s="94" t="str">
        <f t="shared" si="4"/>
        <v/>
      </c>
      <c r="AL68" s="94" t="str">
        <f t="shared" si="4"/>
        <v/>
      </c>
      <c r="AM68" s="95" t="str">
        <f t="shared" si="4"/>
        <v/>
      </c>
      <c r="AN68" s="94" t="str">
        <f t="shared" si="4"/>
        <v/>
      </c>
      <c r="AO68" s="94" t="str">
        <f t="shared" si="4"/>
        <v/>
      </c>
      <c r="AP68" s="94" t="str">
        <f t="shared" si="4"/>
        <v/>
      </c>
      <c r="AQ68" s="94" t="str">
        <f t="shared" si="4"/>
        <v/>
      </c>
      <c r="AR68" s="94" t="str">
        <f t="shared" si="4"/>
        <v/>
      </c>
      <c r="AS68" s="94" t="str">
        <f t="shared" si="4"/>
        <v/>
      </c>
      <c r="AT68" s="95" t="str">
        <f t="shared" si="4"/>
        <v/>
      </c>
      <c r="AU68" s="94" t="str">
        <f t="shared" si="4"/>
        <v/>
      </c>
      <c r="AV68" s="94" t="str">
        <f t="shared" si="4"/>
        <v/>
      </c>
      <c r="AW68" s="95" t="str">
        <f t="shared" si="4"/>
        <v/>
      </c>
      <c r="AX68" s="200"/>
      <c r="AY68" s="201"/>
      <c r="AZ68" s="201"/>
      <c r="BA68" s="202"/>
      <c r="BB68" s="232"/>
      <c r="BC68" s="233"/>
      <c r="BD68" s="233"/>
      <c r="BE68" s="233"/>
      <c r="BF68" s="234"/>
    </row>
    <row r="69" spans="2:73" ht="18.75" customHeight="1" x14ac:dyDescent="0.45">
      <c r="B69" s="209"/>
      <c r="C69" s="210"/>
      <c r="D69" s="210"/>
      <c r="E69" s="210"/>
      <c r="F69" s="210"/>
      <c r="G69" s="210"/>
      <c r="H69" s="210"/>
      <c r="I69" s="210"/>
      <c r="J69" s="210"/>
      <c r="K69" s="211"/>
      <c r="L69" s="217" t="s">
        <v>46</v>
      </c>
      <c r="M69" s="217"/>
      <c r="N69" s="217"/>
      <c r="O69" s="217"/>
      <c r="P69" s="217"/>
      <c r="Q69" s="217"/>
      <c r="R69" s="218"/>
      <c r="S69" s="90" t="str">
        <f t="shared" ref="S69:AH72" si="5">IF($L69="","",IF(COUNTIFS($F$22:$F$60,$L69,S$22:S$60,"&gt;0")=0,"",COUNTIFS($F$22:$F$60,$L69,S$22:S$60,"&gt;0")))</f>
        <v/>
      </c>
      <c r="T69" s="91" t="str">
        <f>IF($L69="","",IF(COUNTIFS($F$22:$F$60,$L69,T$22:T$60,"&gt;0")=0,"",COUNTIFS($F$22:$F$60,$L69,T$22:T$60,"&gt;0")))</f>
        <v/>
      </c>
      <c r="U69" s="91" t="str">
        <f t="shared" si="5"/>
        <v/>
      </c>
      <c r="V69" s="91" t="str">
        <f t="shared" si="5"/>
        <v/>
      </c>
      <c r="W69" s="91" t="str">
        <f t="shared" si="5"/>
        <v/>
      </c>
      <c r="X69" s="91" t="str">
        <f t="shared" si="5"/>
        <v/>
      </c>
      <c r="Y69" s="92" t="str">
        <f t="shared" si="5"/>
        <v/>
      </c>
      <c r="Z69" s="97" t="str">
        <f t="shared" si="5"/>
        <v/>
      </c>
      <c r="AA69" s="91" t="str">
        <f t="shared" si="5"/>
        <v/>
      </c>
      <c r="AB69" s="91" t="str">
        <f t="shared" si="5"/>
        <v/>
      </c>
      <c r="AC69" s="91" t="str">
        <f t="shared" si="5"/>
        <v/>
      </c>
      <c r="AD69" s="91" t="str">
        <f t="shared" si="5"/>
        <v/>
      </c>
      <c r="AE69" s="91" t="str">
        <f t="shared" si="5"/>
        <v/>
      </c>
      <c r="AF69" s="92" t="str">
        <f t="shared" si="5"/>
        <v/>
      </c>
      <c r="AG69" s="91" t="str">
        <f t="shared" si="5"/>
        <v/>
      </c>
      <c r="AH69" s="91" t="str">
        <f t="shared" si="5"/>
        <v/>
      </c>
      <c r="AI69" s="91" t="str">
        <f t="shared" si="4"/>
        <v/>
      </c>
      <c r="AJ69" s="91" t="str">
        <f t="shared" si="4"/>
        <v/>
      </c>
      <c r="AK69" s="91" t="str">
        <f t="shared" si="4"/>
        <v/>
      </c>
      <c r="AL69" s="91" t="str">
        <f t="shared" si="4"/>
        <v/>
      </c>
      <c r="AM69" s="92" t="str">
        <f t="shared" si="4"/>
        <v/>
      </c>
      <c r="AN69" s="91" t="str">
        <f t="shared" si="4"/>
        <v/>
      </c>
      <c r="AO69" s="91" t="str">
        <f t="shared" si="4"/>
        <v/>
      </c>
      <c r="AP69" s="91" t="str">
        <f t="shared" si="4"/>
        <v/>
      </c>
      <c r="AQ69" s="91" t="str">
        <f t="shared" si="4"/>
        <v/>
      </c>
      <c r="AR69" s="91" t="str">
        <f t="shared" si="4"/>
        <v/>
      </c>
      <c r="AS69" s="91" t="str">
        <f t="shared" si="4"/>
        <v/>
      </c>
      <c r="AT69" s="92" t="str">
        <f t="shared" si="4"/>
        <v/>
      </c>
      <c r="AU69" s="91" t="str">
        <f t="shared" si="4"/>
        <v/>
      </c>
      <c r="AV69" s="91" t="str">
        <f t="shared" si="4"/>
        <v/>
      </c>
      <c r="AW69" s="92" t="str">
        <f t="shared" si="4"/>
        <v/>
      </c>
      <c r="AX69" s="200"/>
      <c r="AY69" s="201"/>
      <c r="AZ69" s="201"/>
      <c r="BA69" s="202"/>
      <c r="BB69" s="232"/>
      <c r="BC69" s="233"/>
      <c r="BD69" s="233"/>
      <c r="BE69" s="233"/>
      <c r="BF69" s="234"/>
    </row>
    <row r="70" spans="2:73" ht="18.75" customHeight="1" x14ac:dyDescent="0.45">
      <c r="B70" s="209"/>
      <c r="C70" s="210"/>
      <c r="D70" s="210"/>
      <c r="E70" s="210"/>
      <c r="F70" s="210"/>
      <c r="G70" s="210"/>
      <c r="H70" s="210"/>
      <c r="I70" s="210"/>
      <c r="J70" s="210"/>
      <c r="K70" s="211"/>
      <c r="L70" s="217" t="s">
        <v>47</v>
      </c>
      <c r="M70" s="217"/>
      <c r="N70" s="217"/>
      <c r="O70" s="217"/>
      <c r="P70" s="217"/>
      <c r="Q70" s="217"/>
      <c r="R70" s="218"/>
      <c r="S70" s="90" t="str">
        <f t="shared" si="5"/>
        <v/>
      </c>
      <c r="T70" s="91" t="str">
        <f t="shared" si="4"/>
        <v/>
      </c>
      <c r="U70" s="91" t="str">
        <f t="shared" si="4"/>
        <v/>
      </c>
      <c r="V70" s="91" t="str">
        <f t="shared" si="4"/>
        <v/>
      </c>
      <c r="W70" s="91" t="str">
        <f t="shared" si="4"/>
        <v/>
      </c>
      <c r="X70" s="91" t="str">
        <f>IF($L70="","",IF(COUNTIFS($F$22:$F$60,$L70,X$22:X$60,"&gt;0")=0,"",COUNTIFS($F$22:$F$60,$L70,X$22:X$60,"&gt;0")))</f>
        <v/>
      </c>
      <c r="Y70" s="92" t="str">
        <f t="shared" si="4"/>
        <v/>
      </c>
      <c r="Z70" s="97" t="str">
        <f t="shared" si="4"/>
        <v/>
      </c>
      <c r="AA70" s="91" t="str">
        <f t="shared" si="4"/>
        <v/>
      </c>
      <c r="AB70" s="91" t="str">
        <f t="shared" si="4"/>
        <v/>
      </c>
      <c r="AC70" s="91" t="str">
        <f t="shared" si="4"/>
        <v/>
      </c>
      <c r="AD70" s="91" t="str">
        <f t="shared" si="4"/>
        <v/>
      </c>
      <c r="AE70" s="91" t="str">
        <f t="shared" si="4"/>
        <v/>
      </c>
      <c r="AF70" s="92" t="str">
        <f t="shared" si="4"/>
        <v/>
      </c>
      <c r="AG70" s="91" t="str">
        <f t="shared" si="4"/>
        <v/>
      </c>
      <c r="AH70" s="91" t="str">
        <f t="shared" si="4"/>
        <v/>
      </c>
      <c r="AI70" s="91" t="str">
        <f t="shared" si="4"/>
        <v/>
      </c>
      <c r="AJ70" s="91" t="str">
        <f t="shared" si="4"/>
        <v/>
      </c>
      <c r="AK70" s="91" t="str">
        <f t="shared" si="4"/>
        <v/>
      </c>
      <c r="AL70" s="91" t="str">
        <f t="shared" si="4"/>
        <v/>
      </c>
      <c r="AM70" s="92" t="str">
        <f t="shared" si="4"/>
        <v/>
      </c>
      <c r="AN70" s="91" t="str">
        <f t="shared" si="4"/>
        <v/>
      </c>
      <c r="AO70" s="91" t="str">
        <f t="shared" si="4"/>
        <v/>
      </c>
      <c r="AP70" s="91" t="str">
        <f t="shared" si="4"/>
        <v/>
      </c>
      <c r="AQ70" s="91" t="str">
        <f t="shared" si="4"/>
        <v/>
      </c>
      <c r="AR70" s="91" t="str">
        <f t="shared" si="4"/>
        <v/>
      </c>
      <c r="AS70" s="91" t="str">
        <f t="shared" si="4"/>
        <v/>
      </c>
      <c r="AT70" s="92" t="str">
        <f t="shared" si="4"/>
        <v/>
      </c>
      <c r="AU70" s="91" t="str">
        <f t="shared" si="4"/>
        <v/>
      </c>
      <c r="AV70" s="91" t="str">
        <f t="shared" si="4"/>
        <v/>
      </c>
      <c r="AW70" s="92" t="str">
        <f t="shared" si="4"/>
        <v/>
      </c>
      <c r="AX70" s="200"/>
      <c r="AY70" s="201"/>
      <c r="AZ70" s="201"/>
      <c r="BA70" s="202"/>
      <c r="BB70" s="232"/>
      <c r="BC70" s="233"/>
      <c r="BD70" s="233"/>
      <c r="BE70" s="233"/>
      <c r="BF70" s="234"/>
    </row>
    <row r="71" spans="2:73" ht="18.75" customHeight="1" x14ac:dyDescent="0.45">
      <c r="B71" s="209"/>
      <c r="C71" s="210"/>
      <c r="D71" s="210"/>
      <c r="E71" s="210"/>
      <c r="F71" s="210"/>
      <c r="G71" s="210"/>
      <c r="H71" s="210"/>
      <c r="I71" s="210"/>
      <c r="J71" s="210"/>
      <c r="K71" s="211"/>
      <c r="L71" s="217" t="s">
        <v>52</v>
      </c>
      <c r="M71" s="217"/>
      <c r="N71" s="217"/>
      <c r="O71" s="217"/>
      <c r="P71" s="217"/>
      <c r="Q71" s="217"/>
      <c r="R71" s="218"/>
      <c r="S71" s="90" t="str">
        <f t="shared" si="5"/>
        <v/>
      </c>
      <c r="T71" s="91" t="str">
        <f t="shared" si="4"/>
        <v/>
      </c>
      <c r="U71" s="91" t="str">
        <f t="shared" si="4"/>
        <v/>
      </c>
      <c r="V71" s="91" t="str">
        <f t="shared" si="4"/>
        <v/>
      </c>
      <c r="W71" s="91" t="str">
        <f t="shared" si="4"/>
        <v/>
      </c>
      <c r="X71" s="91" t="str">
        <f t="shared" si="4"/>
        <v/>
      </c>
      <c r="Y71" s="92" t="str">
        <f t="shared" si="4"/>
        <v/>
      </c>
      <c r="Z71" s="97" t="str">
        <f t="shared" si="4"/>
        <v/>
      </c>
      <c r="AA71" s="91" t="str">
        <f t="shared" si="4"/>
        <v/>
      </c>
      <c r="AB71" s="91" t="str">
        <f t="shared" si="4"/>
        <v/>
      </c>
      <c r="AC71" s="91" t="str">
        <f t="shared" si="4"/>
        <v/>
      </c>
      <c r="AD71" s="91" t="str">
        <f t="shared" si="4"/>
        <v/>
      </c>
      <c r="AE71" s="91" t="str">
        <f t="shared" si="4"/>
        <v/>
      </c>
      <c r="AF71" s="92" t="str">
        <f t="shared" si="4"/>
        <v/>
      </c>
      <c r="AG71" s="91" t="str">
        <f t="shared" si="4"/>
        <v/>
      </c>
      <c r="AH71" s="91" t="str">
        <f t="shared" si="4"/>
        <v/>
      </c>
      <c r="AI71" s="91" t="str">
        <f t="shared" si="4"/>
        <v/>
      </c>
      <c r="AJ71" s="91" t="str">
        <f t="shared" si="4"/>
        <v/>
      </c>
      <c r="AK71" s="91" t="str">
        <f t="shared" si="4"/>
        <v/>
      </c>
      <c r="AL71" s="91" t="str">
        <f t="shared" si="4"/>
        <v/>
      </c>
      <c r="AM71" s="92" t="str">
        <f t="shared" si="4"/>
        <v/>
      </c>
      <c r="AN71" s="91" t="str">
        <f t="shared" si="4"/>
        <v/>
      </c>
      <c r="AO71" s="91" t="str">
        <f t="shared" si="4"/>
        <v/>
      </c>
      <c r="AP71" s="91" t="str">
        <f t="shared" si="4"/>
        <v/>
      </c>
      <c r="AQ71" s="91" t="str">
        <f t="shared" si="4"/>
        <v/>
      </c>
      <c r="AR71" s="91" t="str">
        <f t="shared" si="4"/>
        <v/>
      </c>
      <c r="AS71" s="91" t="str">
        <f t="shared" si="4"/>
        <v/>
      </c>
      <c r="AT71" s="92" t="str">
        <f t="shared" si="4"/>
        <v/>
      </c>
      <c r="AU71" s="91" t="str">
        <f t="shared" si="4"/>
        <v/>
      </c>
      <c r="AV71" s="91" t="str">
        <f t="shared" si="4"/>
        <v/>
      </c>
      <c r="AW71" s="92" t="str">
        <f t="shared" si="4"/>
        <v/>
      </c>
      <c r="AX71" s="200"/>
      <c r="AY71" s="201"/>
      <c r="AZ71" s="201"/>
      <c r="BA71" s="202"/>
      <c r="BB71" s="232"/>
      <c r="BC71" s="233"/>
      <c r="BD71" s="233"/>
      <c r="BE71" s="233"/>
      <c r="BF71" s="234"/>
    </row>
    <row r="72" spans="2:73" ht="18.75" customHeight="1" thickBot="1" x14ac:dyDescent="0.5">
      <c r="B72" s="212"/>
      <c r="C72" s="213"/>
      <c r="D72" s="213"/>
      <c r="E72" s="213"/>
      <c r="F72" s="213"/>
      <c r="G72" s="213"/>
      <c r="H72" s="213"/>
      <c r="I72" s="213"/>
      <c r="J72" s="213"/>
      <c r="K72" s="214"/>
      <c r="L72" s="191"/>
      <c r="M72" s="191"/>
      <c r="N72" s="191"/>
      <c r="O72" s="191"/>
      <c r="P72" s="191"/>
      <c r="Q72" s="191"/>
      <c r="R72" s="192"/>
      <c r="S72" s="98" t="str">
        <f t="shared" si="5"/>
        <v/>
      </c>
      <c r="T72" s="99" t="str">
        <f t="shared" si="4"/>
        <v/>
      </c>
      <c r="U72" s="99" t="str">
        <f t="shared" si="4"/>
        <v/>
      </c>
      <c r="V72" s="99" t="str">
        <f t="shared" si="4"/>
        <v/>
      </c>
      <c r="W72" s="99" t="str">
        <f t="shared" si="4"/>
        <v/>
      </c>
      <c r="X72" s="99" t="str">
        <f t="shared" si="4"/>
        <v/>
      </c>
      <c r="Y72" s="100" t="str">
        <f t="shared" si="4"/>
        <v/>
      </c>
      <c r="Z72" s="101" t="str">
        <f t="shared" si="4"/>
        <v/>
      </c>
      <c r="AA72" s="99" t="str">
        <f t="shared" si="4"/>
        <v/>
      </c>
      <c r="AB72" s="99" t="str">
        <f t="shared" si="4"/>
        <v/>
      </c>
      <c r="AC72" s="99" t="str">
        <f t="shared" si="4"/>
        <v/>
      </c>
      <c r="AD72" s="99" t="str">
        <f t="shared" si="4"/>
        <v/>
      </c>
      <c r="AE72" s="99" t="str">
        <f t="shared" si="4"/>
        <v/>
      </c>
      <c r="AF72" s="100" t="str">
        <f t="shared" si="4"/>
        <v/>
      </c>
      <c r="AG72" s="99" t="str">
        <f t="shared" si="4"/>
        <v/>
      </c>
      <c r="AH72" s="99" t="str">
        <f t="shared" si="4"/>
        <v/>
      </c>
      <c r="AI72" s="99" t="str">
        <f t="shared" si="4"/>
        <v/>
      </c>
      <c r="AJ72" s="99" t="str">
        <f t="shared" si="4"/>
        <v/>
      </c>
      <c r="AK72" s="99" t="str">
        <f t="shared" si="4"/>
        <v/>
      </c>
      <c r="AL72" s="99" t="str">
        <f t="shared" si="4"/>
        <v/>
      </c>
      <c r="AM72" s="100" t="str">
        <f t="shared" si="4"/>
        <v/>
      </c>
      <c r="AN72" s="99" t="str">
        <f t="shared" si="4"/>
        <v/>
      </c>
      <c r="AO72" s="99" t="str">
        <f t="shared" si="4"/>
        <v/>
      </c>
      <c r="AP72" s="99" t="str">
        <f t="shared" si="4"/>
        <v/>
      </c>
      <c r="AQ72" s="99" t="str">
        <f t="shared" si="4"/>
        <v/>
      </c>
      <c r="AR72" s="99" t="str">
        <f t="shared" si="4"/>
        <v/>
      </c>
      <c r="AS72" s="99" t="str">
        <f t="shared" si="4"/>
        <v/>
      </c>
      <c r="AT72" s="100" t="str">
        <f t="shared" si="4"/>
        <v/>
      </c>
      <c r="AU72" s="99" t="str">
        <f t="shared" si="4"/>
        <v/>
      </c>
      <c r="AV72" s="99" t="str">
        <f t="shared" si="4"/>
        <v/>
      </c>
      <c r="AW72" s="100" t="str">
        <f t="shared" si="4"/>
        <v/>
      </c>
      <c r="AX72" s="203"/>
      <c r="AY72" s="204"/>
      <c r="AZ72" s="204"/>
      <c r="BA72" s="205"/>
      <c r="BB72" s="235"/>
      <c r="BC72" s="236"/>
      <c r="BD72" s="236"/>
      <c r="BE72" s="236"/>
      <c r="BF72" s="237"/>
    </row>
    <row r="73" spans="2:73" ht="13.5" customHeight="1" x14ac:dyDescent="0.45">
      <c r="C73" s="102"/>
      <c r="D73" s="102"/>
      <c r="E73" s="102"/>
      <c r="F73" s="102"/>
      <c r="G73" s="103"/>
      <c r="H73" s="104"/>
      <c r="AF73" s="31"/>
    </row>
    <row r="74" spans="2:73" ht="11.4" customHeight="1" x14ac:dyDescent="0.45"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5"/>
      <c r="Z74" s="105"/>
      <c r="AA74" s="105"/>
      <c r="AB74" s="105"/>
      <c r="AC74" s="105"/>
      <c r="AD74" s="105"/>
      <c r="AE74" s="105"/>
      <c r="AF74" s="105"/>
      <c r="AG74" s="105"/>
      <c r="AH74" s="105"/>
      <c r="AI74" s="105"/>
      <c r="AJ74" s="105"/>
      <c r="AK74" s="105"/>
      <c r="AL74" s="105"/>
      <c r="AM74" s="105"/>
      <c r="AN74" s="105"/>
      <c r="AO74" s="105"/>
      <c r="AP74" s="105"/>
      <c r="AQ74" s="105"/>
      <c r="AR74" s="105"/>
      <c r="AS74" s="105"/>
      <c r="AT74" s="105"/>
      <c r="AU74" s="105"/>
      <c r="AV74" s="105"/>
      <c r="AW74" s="105"/>
      <c r="AX74" s="105"/>
      <c r="AY74" s="105"/>
      <c r="AZ74" s="105"/>
      <c r="BA74" s="105"/>
    </row>
    <row r="75" spans="2:73" ht="20.25" customHeight="1" x14ac:dyDescent="0.2">
      <c r="BN75" s="26"/>
      <c r="BO75" s="14"/>
      <c r="BP75" s="26"/>
      <c r="BQ75" s="26"/>
      <c r="BR75" s="26"/>
      <c r="BS75" s="75"/>
      <c r="BT75" s="106"/>
      <c r="BU75" s="106"/>
    </row>
    <row r="76" spans="2:73" ht="20.25" customHeight="1" x14ac:dyDescent="0.45">
      <c r="C76" s="107"/>
      <c r="D76" s="107"/>
      <c r="E76" s="107"/>
      <c r="F76" s="107"/>
      <c r="G76" s="107"/>
      <c r="H76" s="31"/>
      <c r="I76" s="31"/>
    </row>
    <row r="77" spans="2:73" ht="20.25" customHeight="1" x14ac:dyDescent="0.45">
      <c r="C77" s="107"/>
      <c r="D77" s="107"/>
      <c r="E77" s="107"/>
      <c r="F77" s="107"/>
      <c r="G77" s="107"/>
      <c r="H77" s="31"/>
      <c r="I77" s="31"/>
    </row>
    <row r="78" spans="2:73" ht="20.25" customHeight="1" x14ac:dyDescent="0.45">
      <c r="C78" s="31"/>
      <c r="D78" s="31"/>
      <c r="E78" s="31"/>
      <c r="F78" s="31"/>
      <c r="G78" s="31"/>
    </row>
    <row r="79" spans="2:73" ht="20.25" customHeight="1" x14ac:dyDescent="0.45">
      <c r="C79" s="31"/>
      <c r="D79" s="31"/>
      <c r="E79" s="31"/>
      <c r="F79" s="31"/>
      <c r="G79" s="31"/>
    </row>
    <row r="80" spans="2:73" ht="20.25" customHeight="1" x14ac:dyDescent="0.45">
      <c r="C80" s="31"/>
      <c r="D80" s="31"/>
      <c r="E80" s="31"/>
      <c r="F80" s="31"/>
      <c r="G80" s="31"/>
    </row>
    <row r="81" spans="3:7" ht="20.25" customHeight="1" x14ac:dyDescent="0.45">
      <c r="C81" s="31"/>
      <c r="D81" s="31"/>
      <c r="E81" s="31"/>
      <c r="F81" s="31"/>
      <c r="G81" s="31"/>
    </row>
  </sheetData>
  <sheetProtection insertColumns="0" deleteRows="0"/>
  <mergeCells count="247">
    <mergeCell ref="BB4:BE4"/>
    <mergeCell ref="AX6:AY6"/>
    <mergeCell ref="BB6:BC6"/>
    <mergeCell ref="BB8:BC8"/>
    <mergeCell ref="BB10:BD10"/>
    <mergeCell ref="AO12:AQ12"/>
    <mergeCell ref="BB12:BD12"/>
    <mergeCell ref="AP1:BE1"/>
    <mergeCell ref="Z2:AA2"/>
    <mergeCell ref="AC2:AD2"/>
    <mergeCell ref="AG2:AH2"/>
    <mergeCell ref="AP2:BE2"/>
    <mergeCell ref="BB3:BE3"/>
    <mergeCell ref="AU14:AW14"/>
    <mergeCell ref="AY14:BA14"/>
    <mergeCell ref="BC14:BD14"/>
    <mergeCell ref="B17:B21"/>
    <mergeCell ref="C17:E21"/>
    <mergeCell ref="G17:G21"/>
    <mergeCell ref="H17:K21"/>
    <mergeCell ref="L17:O21"/>
    <mergeCell ref="P17:R21"/>
    <mergeCell ref="S17:AW17"/>
    <mergeCell ref="B22:B24"/>
    <mergeCell ref="C22:E24"/>
    <mergeCell ref="G22:G24"/>
    <mergeCell ref="H22:K24"/>
    <mergeCell ref="L22:O24"/>
    <mergeCell ref="P22:R22"/>
    <mergeCell ref="AX17:AY21"/>
    <mergeCell ref="AZ17:BA21"/>
    <mergeCell ref="BB17:BF21"/>
    <mergeCell ref="S18:Y18"/>
    <mergeCell ref="Z18:AF18"/>
    <mergeCell ref="AG18:AM18"/>
    <mergeCell ref="AN18:AT18"/>
    <mergeCell ref="AU18:AW18"/>
    <mergeCell ref="AX22:AY22"/>
    <mergeCell ref="AZ22:BA22"/>
    <mergeCell ref="BB22:BF24"/>
    <mergeCell ref="P23:R23"/>
    <mergeCell ref="AX23:AY23"/>
    <mergeCell ref="AZ23:BA23"/>
    <mergeCell ref="P24:R24"/>
    <mergeCell ref="AX24:AY24"/>
    <mergeCell ref="AZ24:BA24"/>
    <mergeCell ref="B28:B30"/>
    <mergeCell ref="C28:E30"/>
    <mergeCell ref="G28:G30"/>
    <mergeCell ref="H28:K30"/>
    <mergeCell ref="L28:O30"/>
    <mergeCell ref="P28:R28"/>
    <mergeCell ref="AX25:AY25"/>
    <mergeCell ref="AZ25:BA25"/>
    <mergeCell ref="BB25:BF27"/>
    <mergeCell ref="P26:R26"/>
    <mergeCell ref="AX26:AY26"/>
    <mergeCell ref="AZ26:BA26"/>
    <mergeCell ref="P27:R27"/>
    <mergeCell ref="AX27:AY27"/>
    <mergeCell ref="AZ27:BA27"/>
    <mergeCell ref="B25:B27"/>
    <mergeCell ref="C25:E27"/>
    <mergeCell ref="G25:G27"/>
    <mergeCell ref="H25:K27"/>
    <mergeCell ref="L25:O27"/>
    <mergeCell ref="P25:R25"/>
    <mergeCell ref="AX28:AY28"/>
    <mergeCell ref="AZ28:BA28"/>
    <mergeCell ref="BB28:BF30"/>
    <mergeCell ref="P29:R29"/>
    <mergeCell ref="AX29:AY29"/>
    <mergeCell ref="AZ29:BA29"/>
    <mergeCell ref="P30:R30"/>
    <mergeCell ref="AX30:AY30"/>
    <mergeCell ref="AZ30:BA30"/>
    <mergeCell ref="B34:B36"/>
    <mergeCell ref="C34:E36"/>
    <mergeCell ref="G34:G36"/>
    <mergeCell ref="H34:K36"/>
    <mergeCell ref="L34:O36"/>
    <mergeCell ref="P34:R34"/>
    <mergeCell ref="AX31:AY31"/>
    <mergeCell ref="AZ31:BA31"/>
    <mergeCell ref="BB31:BF33"/>
    <mergeCell ref="P32:R32"/>
    <mergeCell ref="AX32:AY32"/>
    <mergeCell ref="AZ32:BA32"/>
    <mergeCell ref="P33:R33"/>
    <mergeCell ref="AX33:AY33"/>
    <mergeCell ref="AZ33:BA33"/>
    <mergeCell ref="B31:B33"/>
    <mergeCell ref="C31:E33"/>
    <mergeCell ref="G31:G33"/>
    <mergeCell ref="H31:K33"/>
    <mergeCell ref="L31:O33"/>
    <mergeCell ref="P31:R31"/>
    <mergeCell ref="AX34:AY34"/>
    <mergeCell ref="AZ34:BA34"/>
    <mergeCell ref="BB34:BF36"/>
    <mergeCell ref="P35:R35"/>
    <mergeCell ref="AX35:AY35"/>
    <mergeCell ref="AZ35:BA35"/>
    <mergeCell ref="P36:R36"/>
    <mergeCell ref="AX36:AY36"/>
    <mergeCell ref="AZ36:BA36"/>
    <mergeCell ref="B40:B42"/>
    <mergeCell ref="C40:E42"/>
    <mergeCell ref="G40:G42"/>
    <mergeCell ref="H40:K42"/>
    <mergeCell ref="L40:O42"/>
    <mergeCell ref="P40:R40"/>
    <mergeCell ref="AX37:AY37"/>
    <mergeCell ref="AZ37:BA37"/>
    <mergeCell ref="BB37:BF39"/>
    <mergeCell ref="P38:R38"/>
    <mergeCell ref="AX38:AY38"/>
    <mergeCell ref="AZ38:BA38"/>
    <mergeCell ref="P39:R39"/>
    <mergeCell ref="AX39:AY39"/>
    <mergeCell ref="AZ39:BA39"/>
    <mergeCell ref="B37:B39"/>
    <mergeCell ref="C37:E39"/>
    <mergeCell ref="G37:G39"/>
    <mergeCell ref="H37:K39"/>
    <mergeCell ref="L37:O39"/>
    <mergeCell ref="P37:R37"/>
    <mergeCell ref="AX40:AY40"/>
    <mergeCell ref="AZ40:BA40"/>
    <mergeCell ref="BB40:BF42"/>
    <mergeCell ref="P41:R41"/>
    <mergeCell ref="AX41:AY41"/>
    <mergeCell ref="AZ41:BA41"/>
    <mergeCell ref="P42:R42"/>
    <mergeCell ref="AX42:AY42"/>
    <mergeCell ref="AZ42:BA42"/>
    <mergeCell ref="B46:B48"/>
    <mergeCell ref="C46:E48"/>
    <mergeCell ref="G46:G48"/>
    <mergeCell ref="H46:K48"/>
    <mergeCell ref="L46:O48"/>
    <mergeCell ref="P46:R46"/>
    <mergeCell ref="AX43:AY43"/>
    <mergeCell ref="AZ43:BA43"/>
    <mergeCell ref="BB43:BF45"/>
    <mergeCell ref="P44:R44"/>
    <mergeCell ref="AX44:AY44"/>
    <mergeCell ref="AZ44:BA44"/>
    <mergeCell ref="P45:R45"/>
    <mergeCell ref="AX45:AY45"/>
    <mergeCell ref="AZ45:BA45"/>
    <mergeCell ref="B43:B45"/>
    <mergeCell ref="C43:E45"/>
    <mergeCell ref="G43:G45"/>
    <mergeCell ref="H43:K45"/>
    <mergeCell ref="L43:O45"/>
    <mergeCell ref="P43:R43"/>
    <mergeCell ref="AX46:AY46"/>
    <mergeCell ref="AZ46:BA46"/>
    <mergeCell ref="BB46:BF48"/>
    <mergeCell ref="P47:R47"/>
    <mergeCell ref="AX47:AY47"/>
    <mergeCell ref="AZ47:BA47"/>
    <mergeCell ref="P48:R48"/>
    <mergeCell ref="AX48:AY48"/>
    <mergeCell ref="AZ48:BA48"/>
    <mergeCell ref="B52:B54"/>
    <mergeCell ref="C52:E54"/>
    <mergeCell ref="G52:G54"/>
    <mergeCell ref="H52:K54"/>
    <mergeCell ref="L52:O54"/>
    <mergeCell ref="P52:R52"/>
    <mergeCell ref="AX49:AY49"/>
    <mergeCell ref="AZ49:BA49"/>
    <mergeCell ref="BB49:BF51"/>
    <mergeCell ref="P50:R50"/>
    <mergeCell ref="AX50:AY50"/>
    <mergeCell ref="AZ50:BA50"/>
    <mergeCell ref="P51:R51"/>
    <mergeCell ref="AX51:AY51"/>
    <mergeCell ref="AZ51:BA51"/>
    <mergeCell ref="B49:B51"/>
    <mergeCell ref="C49:E51"/>
    <mergeCell ref="G49:G51"/>
    <mergeCell ref="H49:K51"/>
    <mergeCell ref="L49:O51"/>
    <mergeCell ref="P49:R49"/>
    <mergeCell ref="AX52:AY52"/>
    <mergeCell ref="AZ52:BA52"/>
    <mergeCell ref="BB52:BF54"/>
    <mergeCell ref="P53:R53"/>
    <mergeCell ref="AX53:AY53"/>
    <mergeCell ref="AZ53:BA53"/>
    <mergeCell ref="P54:R54"/>
    <mergeCell ref="AX54:AY54"/>
    <mergeCell ref="AZ54:BA54"/>
    <mergeCell ref="B58:B60"/>
    <mergeCell ref="C58:E60"/>
    <mergeCell ref="G58:G60"/>
    <mergeCell ref="H58:K60"/>
    <mergeCell ref="L58:O60"/>
    <mergeCell ref="P58:R58"/>
    <mergeCell ref="AX55:AY55"/>
    <mergeCell ref="AZ55:BA55"/>
    <mergeCell ref="BB55:BF57"/>
    <mergeCell ref="P56:R56"/>
    <mergeCell ref="AX56:AY56"/>
    <mergeCell ref="AZ56:BA56"/>
    <mergeCell ref="P57:R57"/>
    <mergeCell ref="AX57:AY57"/>
    <mergeCell ref="AZ57:BA57"/>
    <mergeCell ref="B55:B57"/>
    <mergeCell ref="C55:E57"/>
    <mergeCell ref="G55:G57"/>
    <mergeCell ref="H55:K57"/>
    <mergeCell ref="L55:O57"/>
    <mergeCell ref="P55:R55"/>
    <mergeCell ref="BB62:BF72"/>
    <mergeCell ref="M63:R63"/>
    <mergeCell ref="AX63:AY63"/>
    <mergeCell ref="AZ63:BA63"/>
    <mergeCell ref="M64:R64"/>
    <mergeCell ref="AX64:AY64"/>
    <mergeCell ref="AX58:AY58"/>
    <mergeCell ref="AZ58:BA58"/>
    <mergeCell ref="BB58:BF60"/>
    <mergeCell ref="P59:R59"/>
    <mergeCell ref="AX59:AY59"/>
    <mergeCell ref="AZ59:BA59"/>
    <mergeCell ref="P60:R60"/>
    <mergeCell ref="AX60:AY60"/>
    <mergeCell ref="AZ60:BA60"/>
    <mergeCell ref="L72:R72"/>
    <mergeCell ref="AZ64:BA64"/>
    <mergeCell ref="G65:R65"/>
    <mergeCell ref="AX65:BA72"/>
    <mergeCell ref="G66:R66"/>
    <mergeCell ref="G67:R67"/>
    <mergeCell ref="B68:K72"/>
    <mergeCell ref="L68:R68"/>
    <mergeCell ref="L69:R69"/>
    <mergeCell ref="L70:R70"/>
    <mergeCell ref="L71:R71"/>
    <mergeCell ref="G62:K64"/>
    <mergeCell ref="M62:R62"/>
    <mergeCell ref="AX62:AY62"/>
    <mergeCell ref="AZ62:BA62"/>
  </mergeCells>
  <phoneticPr fontId="3"/>
  <conditionalFormatting sqref="S23:BA24">
    <cfRule type="expression" dxfId="80" priority="14">
      <formula>INDIRECT(ADDRESS(ROW(),COLUMN()))=TRUNC(INDIRECT(ADDRESS(ROW(),COLUMN())))</formula>
    </cfRule>
  </conditionalFormatting>
  <conditionalFormatting sqref="S26:BA27">
    <cfRule type="expression" dxfId="79" priority="13">
      <formula>INDIRECT(ADDRESS(ROW(),COLUMN()))=TRUNC(INDIRECT(ADDRESS(ROW(),COLUMN())))</formula>
    </cfRule>
  </conditionalFormatting>
  <conditionalFormatting sqref="S29:BA30">
    <cfRule type="expression" dxfId="78" priority="12">
      <formula>INDIRECT(ADDRESS(ROW(),COLUMN()))=TRUNC(INDIRECT(ADDRESS(ROW(),COLUMN())))</formula>
    </cfRule>
  </conditionalFormatting>
  <conditionalFormatting sqref="S32:BA33">
    <cfRule type="expression" dxfId="77" priority="11">
      <formula>INDIRECT(ADDRESS(ROW(),COLUMN()))=TRUNC(INDIRECT(ADDRESS(ROW(),COLUMN())))</formula>
    </cfRule>
  </conditionalFormatting>
  <conditionalFormatting sqref="S35:BA36">
    <cfRule type="expression" dxfId="76" priority="10">
      <formula>INDIRECT(ADDRESS(ROW(),COLUMN()))=TRUNC(INDIRECT(ADDRESS(ROW(),COLUMN())))</formula>
    </cfRule>
  </conditionalFormatting>
  <conditionalFormatting sqref="S38:BA39">
    <cfRule type="expression" dxfId="75" priority="9">
      <formula>INDIRECT(ADDRESS(ROW(),COLUMN()))=TRUNC(INDIRECT(ADDRESS(ROW(),COLUMN())))</formula>
    </cfRule>
  </conditionalFormatting>
  <conditionalFormatting sqref="S41:BA42">
    <cfRule type="expression" dxfId="74" priority="8">
      <formula>INDIRECT(ADDRESS(ROW(),COLUMN()))=TRUNC(INDIRECT(ADDRESS(ROW(),COLUMN())))</formula>
    </cfRule>
  </conditionalFormatting>
  <conditionalFormatting sqref="S44:BA45">
    <cfRule type="expression" dxfId="73" priority="7">
      <formula>INDIRECT(ADDRESS(ROW(),COLUMN()))=TRUNC(INDIRECT(ADDRESS(ROW(),COLUMN())))</formula>
    </cfRule>
  </conditionalFormatting>
  <conditionalFormatting sqref="S47:BA48">
    <cfRule type="expression" dxfId="72" priority="6">
      <formula>INDIRECT(ADDRESS(ROW(),COLUMN()))=TRUNC(INDIRECT(ADDRESS(ROW(),COLUMN())))</formula>
    </cfRule>
  </conditionalFormatting>
  <conditionalFormatting sqref="S50:BA51">
    <cfRule type="expression" dxfId="71" priority="5">
      <formula>INDIRECT(ADDRESS(ROW(),COLUMN()))=TRUNC(INDIRECT(ADDRESS(ROW(),COLUMN())))</formula>
    </cfRule>
  </conditionalFormatting>
  <conditionalFormatting sqref="S53:BA54">
    <cfRule type="expression" dxfId="70" priority="4">
      <formula>INDIRECT(ADDRESS(ROW(),COLUMN()))=TRUNC(INDIRECT(ADDRESS(ROW(),COLUMN())))</formula>
    </cfRule>
  </conditionalFormatting>
  <conditionalFormatting sqref="S56:BA57">
    <cfRule type="expression" dxfId="69" priority="3">
      <formula>INDIRECT(ADDRESS(ROW(),COLUMN()))=TRUNC(INDIRECT(ADDRESS(ROW(),COLUMN())))</formula>
    </cfRule>
  </conditionalFormatting>
  <conditionalFormatting sqref="S59:BA60">
    <cfRule type="expression" dxfId="68" priority="2">
      <formula>INDIRECT(ADDRESS(ROW(),COLUMN()))=TRUNC(INDIRECT(ADDRESS(ROW(),COLUMN())))</formula>
    </cfRule>
  </conditionalFormatting>
  <conditionalFormatting sqref="S62:BA72">
    <cfRule type="expression" dxfId="67" priority="1">
      <formula>INDIRECT(ADDRESS(ROW(),COLUMN()))=TRUNC(INDIRECT(ADDRESS(ROW(),COLUMN())))</formula>
    </cfRule>
  </conditionalFormatting>
  <conditionalFormatting sqref="BC14:BD14">
    <cfRule type="expression" dxfId="66" priority="15">
      <formula>INDIRECT(ADDRESS(ROW(),COLUMN()))=TRUNC(INDIRECT(ADDRESS(ROW(),COLUMN())))</formula>
    </cfRule>
  </conditionalFormatting>
  <dataValidations count="8">
    <dataValidation type="decimal" allowBlank="1" showInputMessage="1" showErrorMessage="1" error="入力可能範囲　32～40" sqref="AX6" xr:uid="{3F7AD1ED-AAA3-4084-A60F-3668971B6770}">
      <formula1>32</formula1>
      <formula2>40</formula2>
    </dataValidation>
    <dataValidation type="list" allowBlank="1" showInputMessage="1" sqref="G22:G60" xr:uid="{C83589EB-9C49-4393-B341-20A878EC3169}">
      <formula1>"A, B, C, D"</formula1>
    </dataValidation>
    <dataValidation type="list" allowBlank="1" showInputMessage="1" sqref="C22:E60" xr:uid="{6EB7124E-3986-4D91-8589-5CEEA160047B}">
      <formula1>職種</formula1>
    </dataValidation>
    <dataValidation type="list" allowBlank="1" showInputMessage="1" showErrorMessage="1" sqref="BB4:BE4" xr:uid="{83BC67F2-5047-4C32-8CFA-8B3248B51844}">
      <formula1>"予定,実績,予定・実績"</formula1>
    </dataValidation>
    <dataValidation type="list" allowBlank="1" showInputMessage="1" sqref="S58:AW58 S22:AW22 S25:AW25 S28:AW28 S31:AW31 S34:AW34 S37:AW37 S40:AW40 S43:AW43 S46:AW46 S49:AW49 S52:AW52 S55:AW55" xr:uid="{7F89EB97-8D79-47DB-A815-95B5F93FEBAF}">
      <formula1>シフト記号表</formula1>
    </dataValidation>
    <dataValidation type="list" allowBlank="1" showInputMessage="1" showErrorMessage="1" sqref="AC3" xr:uid="{BFC6C817-1CFE-4318-B082-44D3490472B1}">
      <formula1>#REF!</formula1>
    </dataValidation>
    <dataValidation type="list" allowBlank="1" showInputMessage="1" showErrorMessage="1" sqref="BB3:BE3" xr:uid="{E57A5369-E964-4677-8C6C-9CC575C8EE8E}">
      <formula1>"４週,暦月"</formula1>
    </dataValidation>
    <dataValidation type="list" errorStyle="warning" allowBlank="1" showInputMessage="1" error="リストにない場合のみ、入力してください。" sqref="H22:K60" xr:uid="{83D92BE5-E1A6-4572-A5D2-F08A5D48DA51}">
      <formula1>INDIRECT(C22)</formula1>
    </dataValidation>
  </dataValidations>
  <printOptions horizontalCentered="1"/>
  <pageMargins left="0.15748031496062992" right="0.15748031496062992" top="0.31496062992125984" bottom="0.35433070866141736" header="0.31496062992125984" footer="0.31496062992125984"/>
  <pageSetup paperSize="9" scale="42" fitToHeight="0" orientation="landscape" r:id="rId1"/>
  <headerFooter>
    <oddFooter>&amp;R&amp;14&amp;P/&amp;N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12F27-7C3C-4252-8CB7-1486ADA4543D}">
  <sheetPr>
    <pageSetUpPr fitToPage="1"/>
  </sheetPr>
  <dimension ref="B1:BM136"/>
  <sheetViews>
    <sheetView showGridLines="0" view="pageBreakPreview" zoomScale="62" zoomScaleNormal="55" zoomScaleSheetLayoutView="62" workbookViewId="0">
      <selection activeCell="AA3" sqref="AA3"/>
    </sheetView>
  </sheetViews>
  <sheetFormatPr defaultColWidth="4.5" defaultRowHeight="14.4" x14ac:dyDescent="0.45"/>
  <cols>
    <col min="1" max="1" width="0.8984375" style="29" customWidth="1"/>
    <col min="2" max="5" width="5.69921875" style="29" customWidth="1"/>
    <col min="6" max="7" width="5.69921875" style="29" hidden="1" customWidth="1"/>
    <col min="8" max="60" width="5.69921875" style="29" customWidth="1"/>
    <col min="61" max="61" width="1.09765625" style="29" customWidth="1"/>
    <col min="62" max="16384" width="4.5" style="29"/>
  </cols>
  <sheetData>
    <row r="1" spans="2:65" s="1" customFormat="1" ht="20.25" customHeight="1" x14ac:dyDescent="0.45">
      <c r="C1" s="2" t="s">
        <v>0</v>
      </c>
      <c r="D1" s="2"/>
      <c r="E1" s="2"/>
      <c r="F1" s="2"/>
      <c r="G1" s="2"/>
      <c r="H1" s="2"/>
      <c r="K1" s="3" t="s">
        <v>1</v>
      </c>
      <c r="N1" s="2"/>
      <c r="O1" s="2"/>
      <c r="P1" s="2"/>
      <c r="Q1" s="2"/>
      <c r="R1" s="2"/>
      <c r="S1" s="2"/>
      <c r="T1" s="2"/>
      <c r="U1" s="2"/>
      <c r="AQ1" s="5" t="s">
        <v>2</v>
      </c>
      <c r="AR1" s="488" t="s">
        <v>53</v>
      </c>
      <c r="AS1" s="489"/>
      <c r="AT1" s="489"/>
      <c r="AU1" s="489"/>
      <c r="AV1" s="489"/>
      <c r="AW1" s="489"/>
      <c r="AX1" s="489"/>
      <c r="AY1" s="489"/>
      <c r="AZ1" s="489"/>
      <c r="BA1" s="489"/>
      <c r="BB1" s="489"/>
      <c r="BC1" s="489"/>
      <c r="BD1" s="489"/>
      <c r="BE1" s="489"/>
      <c r="BF1" s="489"/>
      <c r="BG1" s="489"/>
      <c r="BH1" s="5" t="s">
        <v>4</v>
      </c>
    </row>
    <row r="2" spans="2:65" s="6" customFormat="1" ht="20.25" customHeight="1" x14ac:dyDescent="0.45">
      <c r="H2" s="3"/>
      <c r="K2" s="3"/>
      <c r="L2" s="3"/>
      <c r="N2" s="5"/>
      <c r="O2" s="5"/>
      <c r="P2" s="5"/>
      <c r="Q2" s="5"/>
      <c r="R2" s="5"/>
      <c r="S2" s="5"/>
      <c r="T2" s="5"/>
      <c r="U2" s="5"/>
      <c r="Z2" s="5" t="s">
        <v>5</v>
      </c>
      <c r="AA2" s="411">
        <v>7</v>
      </c>
      <c r="AB2" s="411"/>
      <c r="AC2" s="5" t="s">
        <v>6</v>
      </c>
      <c r="AD2" s="412">
        <f>IF(AA2=0,"",YEAR(DATE(2018+AA2,1,1)))</f>
        <v>2025</v>
      </c>
      <c r="AE2" s="412"/>
      <c r="AF2" s="6" t="s">
        <v>7</v>
      </c>
      <c r="AG2" s="6" t="s">
        <v>8</v>
      </c>
      <c r="AH2" s="411">
        <v>4</v>
      </c>
      <c r="AI2" s="411"/>
      <c r="AJ2" s="6" t="s">
        <v>9</v>
      </c>
      <c r="AQ2" s="5" t="s">
        <v>10</v>
      </c>
      <c r="AR2" s="411" t="s">
        <v>54</v>
      </c>
      <c r="AS2" s="411"/>
      <c r="AT2" s="411"/>
      <c r="AU2" s="411"/>
      <c r="AV2" s="411"/>
      <c r="AW2" s="411"/>
      <c r="AX2" s="411"/>
      <c r="AY2" s="411"/>
      <c r="AZ2" s="411"/>
      <c r="BA2" s="411"/>
      <c r="BB2" s="411"/>
      <c r="BC2" s="411"/>
      <c r="BD2" s="411"/>
      <c r="BE2" s="411"/>
      <c r="BF2" s="411"/>
      <c r="BG2" s="411"/>
      <c r="BH2" s="5" t="s">
        <v>4</v>
      </c>
      <c r="BI2" s="5"/>
      <c r="BJ2" s="5"/>
      <c r="BK2" s="5"/>
    </row>
    <row r="3" spans="2:65" s="6" customFormat="1" ht="20.25" customHeight="1" x14ac:dyDescent="0.45">
      <c r="H3" s="3"/>
      <c r="K3" s="3"/>
      <c r="M3" s="5"/>
      <c r="N3" s="5"/>
      <c r="O3" s="5"/>
      <c r="P3" s="5"/>
      <c r="Q3" s="5"/>
      <c r="R3" s="5"/>
      <c r="S3" s="5"/>
      <c r="AA3" s="7"/>
      <c r="AB3" s="7"/>
      <c r="AC3" s="7"/>
      <c r="AD3" s="8"/>
      <c r="AE3" s="7"/>
      <c r="BB3" s="9" t="s">
        <v>12</v>
      </c>
      <c r="BC3" s="400" t="s">
        <v>13</v>
      </c>
      <c r="BD3" s="401"/>
      <c r="BE3" s="401"/>
      <c r="BF3" s="402"/>
      <c r="BG3" s="5"/>
    </row>
    <row r="4" spans="2:65" s="6" customFormat="1" ht="20.25" customHeight="1" x14ac:dyDescent="0.45">
      <c r="H4" s="3"/>
      <c r="K4" s="3"/>
      <c r="M4" s="5"/>
      <c r="N4" s="5"/>
      <c r="O4" s="5"/>
      <c r="P4" s="5"/>
      <c r="Q4" s="5"/>
      <c r="R4" s="5"/>
      <c r="S4" s="5"/>
      <c r="AA4" s="7"/>
      <c r="AB4" s="7"/>
      <c r="AC4" s="7"/>
      <c r="AD4" s="8"/>
      <c r="AE4" s="7"/>
      <c r="BB4" s="9" t="s">
        <v>14</v>
      </c>
      <c r="BC4" s="400" t="s">
        <v>15</v>
      </c>
      <c r="BD4" s="401"/>
      <c r="BE4" s="401"/>
      <c r="BF4" s="402"/>
      <c r="BG4" s="5"/>
    </row>
    <row r="5" spans="2:65" s="6" customFormat="1" ht="5.0999999999999996" customHeight="1" x14ac:dyDescent="0.45">
      <c r="H5" s="3"/>
      <c r="K5" s="3"/>
      <c r="M5" s="5"/>
      <c r="N5" s="5"/>
      <c r="O5" s="5"/>
      <c r="P5" s="5"/>
      <c r="Q5" s="5"/>
      <c r="R5" s="5"/>
      <c r="S5" s="5"/>
      <c r="AA5" s="10"/>
      <c r="AB5" s="10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1"/>
      <c r="BG5" s="11"/>
    </row>
    <row r="6" spans="2:65" s="6" customFormat="1" ht="21" customHeight="1" x14ac:dyDescent="0.45">
      <c r="B6" s="2"/>
      <c r="C6" s="1"/>
      <c r="D6" s="1"/>
      <c r="E6" s="1"/>
      <c r="F6" s="1"/>
      <c r="G6" s="1"/>
      <c r="H6" s="1"/>
      <c r="I6" s="16"/>
      <c r="J6" s="16"/>
      <c r="K6" s="16"/>
      <c r="L6" s="15"/>
      <c r="M6" s="16"/>
      <c r="N6" s="16"/>
      <c r="O6" s="16"/>
      <c r="AH6" s="1"/>
      <c r="AI6" s="1"/>
      <c r="AJ6" s="1"/>
      <c r="AK6" s="1"/>
      <c r="AL6" s="1"/>
      <c r="AM6" s="1" t="s">
        <v>55</v>
      </c>
      <c r="AN6" s="1"/>
      <c r="AO6" s="1"/>
      <c r="AP6" s="1"/>
      <c r="AQ6" s="1"/>
      <c r="AR6" s="1"/>
      <c r="AS6" s="1"/>
      <c r="AU6" s="23"/>
      <c r="AV6" s="23"/>
      <c r="AW6" s="14"/>
      <c r="AX6" s="1"/>
      <c r="AY6" s="403">
        <v>40</v>
      </c>
      <c r="AZ6" s="404"/>
      <c r="BA6" s="14" t="s">
        <v>17</v>
      </c>
      <c r="BB6" s="1"/>
      <c r="BC6" s="403">
        <v>160</v>
      </c>
      <c r="BD6" s="404"/>
      <c r="BE6" s="14" t="s">
        <v>18</v>
      </c>
      <c r="BF6" s="1"/>
      <c r="BG6" s="11"/>
    </row>
    <row r="7" spans="2:65" s="6" customFormat="1" ht="5.0999999999999996" customHeight="1" x14ac:dyDescent="0.45">
      <c r="B7" s="2"/>
      <c r="C7" s="12"/>
      <c r="D7" s="12"/>
      <c r="E7" s="12"/>
      <c r="F7" s="12"/>
      <c r="G7" s="12"/>
      <c r="H7" s="16"/>
      <c r="I7" s="16"/>
      <c r="J7" s="16"/>
      <c r="K7" s="16"/>
      <c r="L7" s="16"/>
      <c r="M7" s="16"/>
      <c r="N7" s="16"/>
      <c r="O7" s="16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1"/>
      <c r="BG7" s="11"/>
    </row>
    <row r="8" spans="2:65" s="6" customFormat="1" ht="21" customHeight="1" x14ac:dyDescent="0.45">
      <c r="B8" s="19"/>
      <c r="C8" s="15"/>
      <c r="D8" s="15"/>
      <c r="E8" s="15"/>
      <c r="F8" s="15"/>
      <c r="G8" s="15"/>
      <c r="H8" s="16"/>
      <c r="I8" s="16"/>
      <c r="J8" s="16"/>
      <c r="K8" s="16"/>
      <c r="L8" s="16"/>
      <c r="M8" s="16"/>
      <c r="N8" s="16"/>
      <c r="O8" s="16"/>
      <c r="AH8" s="21"/>
      <c r="AI8" s="21"/>
      <c r="AJ8" s="21"/>
      <c r="AK8" s="1"/>
      <c r="AL8" s="11"/>
      <c r="AM8" s="1"/>
      <c r="AN8" s="20"/>
      <c r="AO8" s="2"/>
      <c r="AP8" s="13"/>
      <c r="AQ8" s="13"/>
      <c r="AR8" s="13"/>
      <c r="AS8" s="22"/>
      <c r="AT8" s="22"/>
      <c r="AU8" s="1"/>
      <c r="AV8" s="13"/>
      <c r="AW8" s="13"/>
      <c r="AX8" s="15"/>
      <c r="AY8" s="1"/>
      <c r="AZ8" s="1" t="s">
        <v>19</v>
      </c>
      <c r="BA8" s="1"/>
      <c r="BB8" s="1"/>
      <c r="BC8" s="405">
        <f>DAY(EOMONTH(DATE(AD2,AH2,1),0))</f>
        <v>30</v>
      </c>
      <c r="BD8" s="406"/>
      <c r="BE8" s="1" t="s">
        <v>20</v>
      </c>
      <c r="BF8" s="1"/>
      <c r="BG8" s="1"/>
      <c r="BK8" s="5"/>
      <c r="BL8" s="5"/>
      <c r="BM8" s="5"/>
    </row>
    <row r="9" spans="2:65" s="6" customFormat="1" ht="4.5" customHeight="1" x14ac:dyDescent="0.45">
      <c r="B9" s="19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AH9" s="12"/>
      <c r="AI9" s="1"/>
      <c r="AJ9" s="1"/>
      <c r="AK9" s="21"/>
      <c r="AL9" s="1"/>
      <c r="AM9" s="1"/>
      <c r="AN9" s="1"/>
      <c r="AO9" s="1"/>
      <c r="AP9" s="1"/>
      <c r="AQ9" s="1"/>
      <c r="AR9" s="12"/>
      <c r="AS9" s="12"/>
      <c r="AT9" s="12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K9" s="5"/>
      <c r="BL9" s="5"/>
      <c r="BM9" s="5"/>
    </row>
    <row r="10" spans="2:65" s="6" customFormat="1" ht="21" customHeight="1" x14ac:dyDescent="0.45">
      <c r="B10" s="19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AH10" s="12"/>
      <c r="AI10" s="1"/>
      <c r="AJ10" s="1"/>
      <c r="AK10" s="21"/>
      <c r="AL10" s="1"/>
      <c r="AN10" s="1" t="s">
        <v>56</v>
      </c>
      <c r="AO10" s="1"/>
      <c r="AP10" s="1"/>
      <c r="AQ10" s="1"/>
      <c r="AR10" s="1"/>
      <c r="AS10" s="1"/>
      <c r="AT10" s="1"/>
      <c r="AU10" s="1"/>
      <c r="AV10" s="12"/>
      <c r="AW10" s="12"/>
      <c r="AX10" s="12"/>
      <c r="AY10" s="1"/>
      <c r="AZ10" s="1"/>
      <c r="BA10" s="11" t="s">
        <v>57</v>
      </c>
      <c r="BB10" s="1"/>
      <c r="BC10" s="403"/>
      <c r="BD10" s="404"/>
      <c r="BE10" s="14" t="s">
        <v>58</v>
      </c>
      <c r="BG10" s="1"/>
      <c r="BK10" s="5"/>
      <c r="BL10" s="5"/>
      <c r="BM10" s="5"/>
    </row>
    <row r="11" spans="2:65" s="6" customFormat="1" ht="5.0999999999999996" customHeight="1" x14ac:dyDescent="0.45">
      <c r="B11" s="19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AH11" s="12"/>
      <c r="AI11" s="1"/>
      <c r="AJ11" s="1"/>
      <c r="AK11" s="21"/>
      <c r="AL11" s="1"/>
      <c r="AM11" s="1"/>
      <c r="AN11" s="1"/>
      <c r="AO11" s="1"/>
      <c r="AP11" s="1"/>
      <c r="AQ11" s="1"/>
      <c r="AR11" s="12"/>
      <c r="AS11" s="12"/>
      <c r="AT11" s="12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K11" s="5"/>
      <c r="BL11" s="5"/>
      <c r="BM11" s="5"/>
    </row>
    <row r="12" spans="2:65" s="6" customFormat="1" ht="21" customHeight="1" x14ac:dyDescent="0.45">
      <c r="R12" s="16"/>
      <c r="S12" s="16"/>
      <c r="T12" s="11"/>
      <c r="U12" s="487"/>
      <c r="V12" s="487"/>
      <c r="W12" s="2"/>
      <c r="AA12" s="12"/>
      <c r="AB12" s="20"/>
      <c r="AC12" s="2"/>
      <c r="AD12" s="12"/>
      <c r="AE12" s="12"/>
      <c r="AF12" s="12"/>
      <c r="AH12" s="21"/>
      <c r="AI12" s="21"/>
      <c r="AJ12" s="21"/>
      <c r="AK12" s="1"/>
      <c r="AL12" s="11"/>
      <c r="AM12" s="20"/>
      <c r="AN12" s="1"/>
      <c r="AO12" s="1"/>
      <c r="AP12" s="1"/>
      <c r="AQ12" s="1"/>
      <c r="AR12" s="1"/>
      <c r="AS12" s="2" t="s">
        <v>59</v>
      </c>
      <c r="AT12" s="1"/>
      <c r="AU12" s="1"/>
      <c r="AV12" s="1"/>
      <c r="AW12" s="1"/>
      <c r="AX12" s="1"/>
      <c r="AY12" s="1"/>
      <c r="AZ12" s="1"/>
      <c r="BA12" s="1"/>
      <c r="BB12" s="1"/>
      <c r="BC12" s="12"/>
      <c r="BD12" s="21"/>
      <c r="BE12" s="1"/>
      <c r="BF12" s="1"/>
      <c r="BG12" s="12"/>
      <c r="BH12" s="1"/>
      <c r="BK12" s="5"/>
      <c r="BL12" s="5"/>
      <c r="BM12" s="5"/>
    </row>
    <row r="13" spans="2:65" s="6" customFormat="1" ht="21" customHeight="1" x14ac:dyDescent="0.45">
      <c r="R13" s="1"/>
      <c r="S13" s="1"/>
      <c r="T13" s="1"/>
      <c r="U13" s="1"/>
      <c r="V13" s="1"/>
      <c r="AA13" s="1"/>
      <c r="AB13" s="1"/>
      <c r="AC13" s="1"/>
      <c r="AD13" s="1"/>
      <c r="AE13" s="1"/>
      <c r="AF13" s="1"/>
      <c r="AH13" s="12"/>
      <c r="AI13" s="21"/>
      <c r="AJ13" s="1"/>
      <c r="AK13" s="21"/>
      <c r="AL13" s="1"/>
      <c r="AM13" s="1"/>
      <c r="AN13" s="1"/>
      <c r="AO13" s="12"/>
      <c r="AP13" s="2"/>
      <c r="AQ13" s="12"/>
      <c r="AR13" s="12"/>
      <c r="AS13" s="2" t="s">
        <v>60</v>
      </c>
      <c r="AT13" s="1"/>
      <c r="AU13" s="1"/>
      <c r="AV13" s="1"/>
      <c r="AW13" s="1"/>
      <c r="AX13" s="1"/>
      <c r="AY13" s="1"/>
      <c r="AZ13" s="1"/>
      <c r="BA13" s="1"/>
      <c r="BB13" s="362">
        <v>0.29166666666666669</v>
      </c>
      <c r="BC13" s="363"/>
      <c r="BD13" s="364"/>
      <c r="BE13" s="15" t="s">
        <v>25</v>
      </c>
      <c r="BF13" s="362">
        <v>0.83333333333333337</v>
      </c>
      <c r="BG13" s="363"/>
      <c r="BH13" s="364"/>
      <c r="BK13" s="5"/>
      <c r="BL13" s="5"/>
      <c r="BM13" s="5"/>
    </row>
    <row r="14" spans="2:65" s="6" customFormat="1" ht="21" customHeight="1" x14ac:dyDescent="0.45">
      <c r="R14" s="29"/>
      <c r="S14" s="29"/>
      <c r="T14" s="29"/>
      <c r="U14" s="29"/>
      <c r="V14" s="29"/>
      <c r="W14" s="29"/>
      <c r="AA14" s="15"/>
      <c r="AB14" s="29"/>
      <c r="AC14" s="29"/>
      <c r="AD14" s="15"/>
      <c r="AE14" s="12"/>
      <c r="AF14" s="12"/>
      <c r="AG14" s="10"/>
      <c r="AH14" s="2"/>
      <c r="AI14" s="21"/>
      <c r="AJ14" s="1"/>
      <c r="AK14" s="21"/>
      <c r="AL14" s="1"/>
      <c r="AM14" s="1"/>
      <c r="AN14" s="1"/>
      <c r="AO14" s="15"/>
      <c r="AP14" s="16"/>
      <c r="AQ14" s="16"/>
      <c r="AR14" s="16"/>
      <c r="AS14" s="2" t="s">
        <v>61</v>
      </c>
      <c r="AT14" s="1"/>
      <c r="AU14" s="1"/>
      <c r="AV14" s="1"/>
      <c r="AW14" s="1"/>
      <c r="AX14" s="1"/>
      <c r="AY14" s="1"/>
      <c r="AZ14" s="1"/>
      <c r="BA14" s="1"/>
      <c r="BB14" s="362">
        <v>0.83333333333333337</v>
      </c>
      <c r="BC14" s="363"/>
      <c r="BD14" s="364"/>
      <c r="BE14" s="15" t="s">
        <v>25</v>
      </c>
      <c r="BF14" s="362">
        <v>0.29166666666666669</v>
      </c>
      <c r="BG14" s="363"/>
      <c r="BH14" s="364"/>
      <c r="BK14" s="5"/>
      <c r="BL14" s="5"/>
      <c r="BM14" s="5"/>
    </row>
    <row r="15" spans="2:65" ht="12" customHeight="1" thickBot="1" x14ac:dyDescent="0.5">
      <c r="C15" s="31"/>
      <c r="D15" s="31"/>
      <c r="E15" s="31"/>
      <c r="F15" s="31"/>
      <c r="G15" s="31"/>
      <c r="H15" s="31"/>
      <c r="AA15" s="31"/>
      <c r="AR15" s="31"/>
      <c r="BI15" s="35"/>
      <c r="BJ15" s="35"/>
      <c r="BK15" s="35"/>
    </row>
    <row r="16" spans="2:65" ht="21.6" customHeight="1" x14ac:dyDescent="0.45">
      <c r="B16" s="484" t="s">
        <v>28</v>
      </c>
      <c r="C16" s="370" t="s">
        <v>29</v>
      </c>
      <c r="D16" s="371"/>
      <c r="E16" s="372"/>
      <c r="F16" s="36"/>
      <c r="G16" s="108"/>
      <c r="H16" s="379" t="s">
        <v>30</v>
      </c>
      <c r="I16" s="382" t="s">
        <v>62</v>
      </c>
      <c r="J16" s="371"/>
      <c r="K16" s="371"/>
      <c r="L16" s="372"/>
      <c r="M16" s="382" t="s">
        <v>32</v>
      </c>
      <c r="N16" s="371"/>
      <c r="O16" s="372"/>
      <c r="P16" s="382" t="s">
        <v>63</v>
      </c>
      <c r="Q16" s="371"/>
      <c r="R16" s="371"/>
      <c r="S16" s="371"/>
      <c r="T16" s="385"/>
      <c r="U16" s="109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1" t="s">
        <v>33</v>
      </c>
      <c r="AJ16" s="110"/>
      <c r="AK16" s="110"/>
      <c r="AL16" s="110"/>
      <c r="AM16" s="110"/>
      <c r="AN16" s="110" t="s">
        <v>64</v>
      </c>
      <c r="AO16" s="110"/>
      <c r="AP16" s="112"/>
      <c r="AQ16" s="113"/>
      <c r="AR16" s="110" t="s">
        <v>4</v>
      </c>
      <c r="AS16" s="110"/>
      <c r="AT16" s="110"/>
      <c r="AU16" s="110"/>
      <c r="AV16" s="110"/>
      <c r="AW16" s="110"/>
      <c r="AX16" s="110"/>
      <c r="AY16" s="114"/>
      <c r="AZ16" s="481" t="str">
        <f>IF(BC3="計画","(11)1～4週目の勤務時間数合計","(11)1か月の勤務時間数　合計")</f>
        <v>(11)1か月の勤務時間数　合計</v>
      </c>
      <c r="BA16" s="390"/>
      <c r="BB16" s="388" t="s">
        <v>65</v>
      </c>
      <c r="BC16" s="390"/>
      <c r="BD16" s="370" t="s">
        <v>66</v>
      </c>
      <c r="BE16" s="371"/>
      <c r="BF16" s="371"/>
      <c r="BG16" s="371"/>
      <c r="BH16" s="385"/>
    </row>
    <row r="17" spans="2:60" ht="20.25" customHeight="1" x14ac:dyDescent="0.45">
      <c r="B17" s="485"/>
      <c r="C17" s="373"/>
      <c r="D17" s="374"/>
      <c r="E17" s="375"/>
      <c r="F17" s="37"/>
      <c r="G17" s="115"/>
      <c r="H17" s="380"/>
      <c r="I17" s="383"/>
      <c r="J17" s="374"/>
      <c r="K17" s="374"/>
      <c r="L17" s="375"/>
      <c r="M17" s="383"/>
      <c r="N17" s="374"/>
      <c r="O17" s="375"/>
      <c r="P17" s="383"/>
      <c r="Q17" s="374"/>
      <c r="R17" s="374"/>
      <c r="S17" s="374"/>
      <c r="T17" s="386"/>
      <c r="U17" s="357" t="s">
        <v>36</v>
      </c>
      <c r="V17" s="357"/>
      <c r="W17" s="357"/>
      <c r="X17" s="357"/>
      <c r="Y17" s="357"/>
      <c r="Z17" s="357"/>
      <c r="AA17" s="358"/>
      <c r="AB17" s="356" t="s">
        <v>37</v>
      </c>
      <c r="AC17" s="357"/>
      <c r="AD17" s="357"/>
      <c r="AE17" s="357"/>
      <c r="AF17" s="357"/>
      <c r="AG17" s="357"/>
      <c r="AH17" s="358"/>
      <c r="AI17" s="356" t="s">
        <v>38</v>
      </c>
      <c r="AJ17" s="357"/>
      <c r="AK17" s="357"/>
      <c r="AL17" s="357"/>
      <c r="AM17" s="357"/>
      <c r="AN17" s="357"/>
      <c r="AO17" s="358"/>
      <c r="AP17" s="356" t="s">
        <v>39</v>
      </c>
      <c r="AQ17" s="357"/>
      <c r="AR17" s="357"/>
      <c r="AS17" s="357"/>
      <c r="AT17" s="357"/>
      <c r="AU17" s="357"/>
      <c r="AV17" s="358"/>
      <c r="AW17" s="356" t="s">
        <v>40</v>
      </c>
      <c r="AX17" s="357"/>
      <c r="AY17" s="357"/>
      <c r="AZ17" s="482"/>
      <c r="BA17" s="393"/>
      <c r="BB17" s="391"/>
      <c r="BC17" s="393"/>
      <c r="BD17" s="373"/>
      <c r="BE17" s="374"/>
      <c r="BF17" s="374"/>
      <c r="BG17" s="374"/>
      <c r="BH17" s="386"/>
    </row>
    <row r="18" spans="2:60" ht="20.25" customHeight="1" x14ac:dyDescent="0.45">
      <c r="B18" s="485"/>
      <c r="C18" s="373"/>
      <c r="D18" s="374"/>
      <c r="E18" s="375"/>
      <c r="F18" s="37"/>
      <c r="G18" s="115"/>
      <c r="H18" s="380"/>
      <c r="I18" s="383"/>
      <c r="J18" s="374"/>
      <c r="K18" s="374"/>
      <c r="L18" s="375"/>
      <c r="M18" s="383"/>
      <c r="N18" s="374"/>
      <c r="O18" s="375"/>
      <c r="P18" s="383"/>
      <c r="Q18" s="374"/>
      <c r="R18" s="374"/>
      <c r="S18" s="374"/>
      <c r="T18" s="386"/>
      <c r="U18" s="41">
        <v>1</v>
      </c>
      <c r="V18" s="39">
        <v>2</v>
      </c>
      <c r="W18" s="39">
        <v>3</v>
      </c>
      <c r="X18" s="39">
        <v>4</v>
      </c>
      <c r="Y18" s="39">
        <v>5</v>
      </c>
      <c r="Z18" s="39">
        <v>6</v>
      </c>
      <c r="AA18" s="40">
        <v>7</v>
      </c>
      <c r="AB18" s="38">
        <v>8</v>
      </c>
      <c r="AC18" s="39">
        <v>9</v>
      </c>
      <c r="AD18" s="39">
        <v>10</v>
      </c>
      <c r="AE18" s="39">
        <v>11</v>
      </c>
      <c r="AF18" s="39">
        <v>12</v>
      </c>
      <c r="AG18" s="39">
        <v>13</v>
      </c>
      <c r="AH18" s="40">
        <v>14</v>
      </c>
      <c r="AI18" s="41">
        <v>15</v>
      </c>
      <c r="AJ18" s="39">
        <v>16</v>
      </c>
      <c r="AK18" s="39">
        <v>17</v>
      </c>
      <c r="AL18" s="39">
        <v>18</v>
      </c>
      <c r="AM18" s="39">
        <v>19</v>
      </c>
      <c r="AN18" s="39">
        <v>20</v>
      </c>
      <c r="AO18" s="40">
        <v>21</v>
      </c>
      <c r="AP18" s="38">
        <v>22</v>
      </c>
      <c r="AQ18" s="39">
        <v>23</v>
      </c>
      <c r="AR18" s="39">
        <v>24</v>
      </c>
      <c r="AS18" s="39">
        <v>25</v>
      </c>
      <c r="AT18" s="39">
        <v>26</v>
      </c>
      <c r="AU18" s="39">
        <v>27</v>
      </c>
      <c r="AV18" s="40">
        <v>28</v>
      </c>
      <c r="AW18" s="38" t="str">
        <f>IF($BC$3="暦月",IF(DAY(DATE($AD$2,$AH$2,29))=29,29,""),"")</f>
        <v/>
      </c>
      <c r="AX18" s="39" t="str">
        <f>IF($BC$3="暦月",IF(DAY(DATE($AD$2,$AH$2,30))=30,30,""),"")</f>
        <v/>
      </c>
      <c r="AY18" s="40" t="str">
        <f>IF($BC$3="暦月",IF(DAY(DATE($AD$2,$AH$2,31))=31,31,""),"")</f>
        <v/>
      </c>
      <c r="AZ18" s="482"/>
      <c r="BA18" s="393"/>
      <c r="BB18" s="391"/>
      <c r="BC18" s="393"/>
      <c r="BD18" s="373"/>
      <c r="BE18" s="374"/>
      <c r="BF18" s="374"/>
      <c r="BG18" s="374"/>
      <c r="BH18" s="386"/>
    </row>
    <row r="19" spans="2:60" ht="20.25" hidden="1" customHeight="1" x14ac:dyDescent="0.45">
      <c r="B19" s="485"/>
      <c r="C19" s="373"/>
      <c r="D19" s="374"/>
      <c r="E19" s="375"/>
      <c r="F19" s="37"/>
      <c r="G19" s="115"/>
      <c r="H19" s="380"/>
      <c r="I19" s="383"/>
      <c r="J19" s="374"/>
      <c r="K19" s="374"/>
      <c r="L19" s="375"/>
      <c r="M19" s="383"/>
      <c r="N19" s="374"/>
      <c r="O19" s="375"/>
      <c r="P19" s="383"/>
      <c r="Q19" s="374"/>
      <c r="R19" s="374"/>
      <c r="S19" s="374"/>
      <c r="T19" s="386"/>
      <c r="U19" s="41">
        <f>WEEKDAY(DATE($AD$2,$AH$2,1))</f>
        <v>3</v>
      </c>
      <c r="V19" s="39">
        <f>WEEKDAY(DATE($AD$2,$AH$2,2))</f>
        <v>4</v>
      </c>
      <c r="W19" s="39">
        <f>WEEKDAY(DATE($AD$2,$AH$2,3))</f>
        <v>5</v>
      </c>
      <c r="X19" s="39">
        <f>WEEKDAY(DATE($AD$2,$AH$2,4))</f>
        <v>6</v>
      </c>
      <c r="Y19" s="39">
        <f>WEEKDAY(DATE($AD$2,$AH$2,5))</f>
        <v>7</v>
      </c>
      <c r="Z19" s="39">
        <f>WEEKDAY(DATE($AD$2,$AH$2,6))</f>
        <v>1</v>
      </c>
      <c r="AA19" s="40">
        <f>WEEKDAY(DATE($AD$2,$AH$2,7))</f>
        <v>2</v>
      </c>
      <c r="AB19" s="38">
        <f>WEEKDAY(DATE($AD$2,$AH$2,8))</f>
        <v>3</v>
      </c>
      <c r="AC19" s="39">
        <f>WEEKDAY(DATE($AD$2,$AH$2,9))</f>
        <v>4</v>
      </c>
      <c r="AD19" s="39">
        <f>WEEKDAY(DATE($AD$2,$AH$2,10))</f>
        <v>5</v>
      </c>
      <c r="AE19" s="39">
        <f>WEEKDAY(DATE($AD$2,$AH$2,11))</f>
        <v>6</v>
      </c>
      <c r="AF19" s="39">
        <f>WEEKDAY(DATE($AD$2,$AH$2,12))</f>
        <v>7</v>
      </c>
      <c r="AG19" s="39">
        <f>WEEKDAY(DATE($AD$2,$AH$2,13))</f>
        <v>1</v>
      </c>
      <c r="AH19" s="40">
        <f>WEEKDAY(DATE($AD$2,$AH$2,14))</f>
        <v>2</v>
      </c>
      <c r="AI19" s="38">
        <f>WEEKDAY(DATE($AD$2,$AH$2,15))</f>
        <v>3</v>
      </c>
      <c r="AJ19" s="39">
        <f>WEEKDAY(DATE($AD$2,$AH$2,16))</f>
        <v>4</v>
      </c>
      <c r="AK19" s="39">
        <f>WEEKDAY(DATE($AD$2,$AH$2,17))</f>
        <v>5</v>
      </c>
      <c r="AL19" s="39">
        <f>WEEKDAY(DATE($AD$2,$AH$2,18))</f>
        <v>6</v>
      </c>
      <c r="AM19" s="39">
        <f>WEEKDAY(DATE($AD$2,$AH$2,19))</f>
        <v>7</v>
      </c>
      <c r="AN19" s="39">
        <f>WEEKDAY(DATE($AD$2,$AH$2,20))</f>
        <v>1</v>
      </c>
      <c r="AO19" s="40">
        <f>WEEKDAY(DATE($AD$2,$AH$2,21))</f>
        <v>2</v>
      </c>
      <c r="AP19" s="38">
        <f>WEEKDAY(DATE($AD$2,$AH$2,22))</f>
        <v>3</v>
      </c>
      <c r="AQ19" s="39">
        <f>WEEKDAY(DATE($AD$2,$AH$2,23))</f>
        <v>4</v>
      </c>
      <c r="AR19" s="39">
        <f>WEEKDAY(DATE($AD$2,$AH$2,24))</f>
        <v>5</v>
      </c>
      <c r="AS19" s="39">
        <f>WEEKDAY(DATE($AD$2,$AH$2,25))</f>
        <v>6</v>
      </c>
      <c r="AT19" s="39">
        <f>WEEKDAY(DATE($AD$2,$AH$2,26))</f>
        <v>7</v>
      </c>
      <c r="AU19" s="39">
        <f>WEEKDAY(DATE($AD$2,$AH$2,27))</f>
        <v>1</v>
      </c>
      <c r="AV19" s="40">
        <f>WEEKDAY(DATE($AD$2,$AH$2,28))</f>
        <v>2</v>
      </c>
      <c r="AW19" s="38">
        <f>IF(AW18=29,WEEKDAY(DATE($AD$2,$AH$2,29)),0)</f>
        <v>0</v>
      </c>
      <c r="AX19" s="39">
        <f>IF(AX18=30,WEEKDAY(DATE($AD$2,$AH$2,30)),0)</f>
        <v>0</v>
      </c>
      <c r="AY19" s="40">
        <f>IF(AY18=31,WEEKDAY(DATE($AD$2,$AH$2,31)),0)</f>
        <v>0</v>
      </c>
      <c r="AZ19" s="482"/>
      <c r="BA19" s="393"/>
      <c r="BB19" s="391"/>
      <c r="BC19" s="393"/>
      <c r="BD19" s="373"/>
      <c r="BE19" s="374"/>
      <c r="BF19" s="374"/>
      <c r="BG19" s="374"/>
      <c r="BH19" s="386"/>
    </row>
    <row r="20" spans="2:60" ht="20.25" customHeight="1" thickBot="1" x14ac:dyDescent="0.5">
      <c r="B20" s="486"/>
      <c r="C20" s="376"/>
      <c r="D20" s="377"/>
      <c r="E20" s="378"/>
      <c r="F20" s="42"/>
      <c r="G20" s="116"/>
      <c r="H20" s="381"/>
      <c r="I20" s="384"/>
      <c r="J20" s="377"/>
      <c r="K20" s="377"/>
      <c r="L20" s="378"/>
      <c r="M20" s="384"/>
      <c r="N20" s="377"/>
      <c r="O20" s="378"/>
      <c r="P20" s="384"/>
      <c r="Q20" s="377"/>
      <c r="R20" s="377"/>
      <c r="S20" s="377"/>
      <c r="T20" s="387"/>
      <c r="U20" s="117" t="str">
        <f>IF(U19=1,"日",IF(U19=2,"月",IF(U19=3,"火",IF(U19=4,"水",IF(U19=5,"木",IF(U19=6,"金","土"))))))</f>
        <v>火</v>
      </c>
      <c r="V20" s="44" t="str">
        <f t="shared" ref="V20:AV20" si="0">IF(V19=1,"日",IF(V19=2,"月",IF(V19=3,"火",IF(V19=4,"水",IF(V19=5,"木",IF(V19=6,"金","土"))))))</f>
        <v>水</v>
      </c>
      <c r="W20" s="44" t="str">
        <f t="shared" si="0"/>
        <v>木</v>
      </c>
      <c r="X20" s="44" t="str">
        <f t="shared" si="0"/>
        <v>金</v>
      </c>
      <c r="Y20" s="44" t="str">
        <f t="shared" si="0"/>
        <v>土</v>
      </c>
      <c r="Z20" s="44" t="str">
        <f t="shared" si="0"/>
        <v>日</v>
      </c>
      <c r="AA20" s="45" t="str">
        <f t="shared" si="0"/>
        <v>月</v>
      </c>
      <c r="AB20" s="43" t="str">
        <f>IF(AB19=1,"日",IF(AB19=2,"月",IF(AB19=3,"火",IF(AB19=4,"水",IF(AB19=5,"木",IF(AB19=6,"金","土"))))))</f>
        <v>火</v>
      </c>
      <c r="AC20" s="44" t="str">
        <f t="shared" si="0"/>
        <v>水</v>
      </c>
      <c r="AD20" s="44" t="str">
        <f t="shared" si="0"/>
        <v>木</v>
      </c>
      <c r="AE20" s="44" t="str">
        <f t="shared" si="0"/>
        <v>金</v>
      </c>
      <c r="AF20" s="44" t="str">
        <f t="shared" si="0"/>
        <v>土</v>
      </c>
      <c r="AG20" s="44" t="str">
        <f t="shared" si="0"/>
        <v>日</v>
      </c>
      <c r="AH20" s="45" t="str">
        <f t="shared" si="0"/>
        <v>月</v>
      </c>
      <c r="AI20" s="43" t="str">
        <f>IF(AI19=1,"日",IF(AI19=2,"月",IF(AI19=3,"火",IF(AI19=4,"水",IF(AI19=5,"木",IF(AI19=6,"金","土"))))))</f>
        <v>火</v>
      </c>
      <c r="AJ20" s="44" t="str">
        <f t="shared" si="0"/>
        <v>水</v>
      </c>
      <c r="AK20" s="44" t="str">
        <f t="shared" si="0"/>
        <v>木</v>
      </c>
      <c r="AL20" s="44" t="str">
        <f t="shared" si="0"/>
        <v>金</v>
      </c>
      <c r="AM20" s="44" t="str">
        <f t="shared" si="0"/>
        <v>土</v>
      </c>
      <c r="AN20" s="44" t="str">
        <f t="shared" si="0"/>
        <v>日</v>
      </c>
      <c r="AO20" s="45" t="str">
        <f t="shared" si="0"/>
        <v>月</v>
      </c>
      <c r="AP20" s="43" t="str">
        <f>IF(AP19=1,"日",IF(AP19=2,"月",IF(AP19=3,"火",IF(AP19=4,"水",IF(AP19=5,"木",IF(AP19=6,"金","土"))))))</f>
        <v>火</v>
      </c>
      <c r="AQ20" s="44" t="str">
        <f t="shared" si="0"/>
        <v>水</v>
      </c>
      <c r="AR20" s="44" t="str">
        <f t="shared" si="0"/>
        <v>木</v>
      </c>
      <c r="AS20" s="44" t="str">
        <f t="shared" si="0"/>
        <v>金</v>
      </c>
      <c r="AT20" s="44" t="str">
        <f t="shared" si="0"/>
        <v>土</v>
      </c>
      <c r="AU20" s="44" t="str">
        <f t="shared" si="0"/>
        <v>日</v>
      </c>
      <c r="AV20" s="45" t="str">
        <f t="shared" si="0"/>
        <v>月</v>
      </c>
      <c r="AW20" s="44" t="str">
        <f>IF(AW19=1,"日",IF(AW19=2,"月",IF(AW19=3,"火",IF(AW19=4,"水",IF(AW19=5,"木",IF(AW19=6,"金",IF(AW19=0,"","土")))))))</f>
        <v/>
      </c>
      <c r="AX20" s="44" t="str">
        <f>IF(AX19=1,"日",IF(AX19=2,"月",IF(AX19=3,"火",IF(AX19=4,"水",IF(AX19=5,"木",IF(AX19=6,"金",IF(AX19=0,"","土")))))))</f>
        <v/>
      </c>
      <c r="AY20" s="44" t="str">
        <f>IF(AY19=1,"日",IF(AY19=2,"月",IF(AY19=3,"火",IF(AY19=4,"水",IF(AY19=5,"木",IF(AY19=6,"金",IF(AY19=0,"","土")))))))</f>
        <v/>
      </c>
      <c r="AZ20" s="483"/>
      <c r="BA20" s="396"/>
      <c r="BB20" s="394"/>
      <c r="BC20" s="396"/>
      <c r="BD20" s="376"/>
      <c r="BE20" s="377"/>
      <c r="BF20" s="377"/>
      <c r="BG20" s="377"/>
      <c r="BH20" s="387"/>
    </row>
    <row r="21" spans="2:60" ht="20.25" customHeight="1" x14ac:dyDescent="0.45">
      <c r="B21" s="118"/>
      <c r="C21" s="469"/>
      <c r="D21" s="470"/>
      <c r="E21" s="471"/>
      <c r="F21" s="119"/>
      <c r="G21" s="46"/>
      <c r="H21" s="332"/>
      <c r="I21" s="472"/>
      <c r="J21" s="473"/>
      <c r="K21" s="473"/>
      <c r="L21" s="474"/>
      <c r="M21" s="475"/>
      <c r="N21" s="476"/>
      <c r="O21" s="477"/>
      <c r="P21" s="120" t="s">
        <v>67</v>
      </c>
      <c r="Q21" s="121"/>
      <c r="R21" s="121"/>
      <c r="S21" s="122"/>
      <c r="T21" s="123"/>
      <c r="U21" s="124"/>
      <c r="V21" s="124"/>
      <c r="W21" s="124"/>
      <c r="X21" s="124"/>
      <c r="Y21" s="124"/>
      <c r="Z21" s="124"/>
      <c r="AA21" s="125"/>
      <c r="AB21" s="126"/>
      <c r="AC21" s="124"/>
      <c r="AD21" s="124"/>
      <c r="AE21" s="124"/>
      <c r="AF21" s="124"/>
      <c r="AG21" s="124"/>
      <c r="AH21" s="125"/>
      <c r="AI21" s="126"/>
      <c r="AJ21" s="124"/>
      <c r="AK21" s="124"/>
      <c r="AL21" s="124"/>
      <c r="AM21" s="124"/>
      <c r="AN21" s="124"/>
      <c r="AO21" s="125"/>
      <c r="AP21" s="126"/>
      <c r="AQ21" s="124"/>
      <c r="AR21" s="124"/>
      <c r="AS21" s="124"/>
      <c r="AT21" s="124"/>
      <c r="AU21" s="124"/>
      <c r="AV21" s="125"/>
      <c r="AW21" s="126"/>
      <c r="AX21" s="124"/>
      <c r="AY21" s="124"/>
      <c r="AZ21" s="478"/>
      <c r="BA21" s="479"/>
      <c r="BB21" s="480"/>
      <c r="BC21" s="479"/>
      <c r="BD21" s="325"/>
      <c r="BE21" s="326"/>
      <c r="BF21" s="326"/>
      <c r="BG21" s="326"/>
      <c r="BH21" s="327"/>
    </row>
    <row r="22" spans="2:60" ht="20.25" customHeight="1" x14ac:dyDescent="0.45">
      <c r="B22" s="127">
        <v>1</v>
      </c>
      <c r="C22" s="273"/>
      <c r="D22" s="274"/>
      <c r="E22" s="275"/>
      <c r="F22" s="128">
        <f>C21</f>
        <v>0</v>
      </c>
      <c r="G22" s="50"/>
      <c r="H22" s="280"/>
      <c r="I22" s="447"/>
      <c r="J22" s="448"/>
      <c r="K22" s="448"/>
      <c r="L22" s="449"/>
      <c r="M22" s="456"/>
      <c r="N22" s="457"/>
      <c r="O22" s="458"/>
      <c r="P22" s="129" t="s">
        <v>68</v>
      </c>
      <c r="Q22" s="130"/>
      <c r="R22" s="130"/>
      <c r="S22" s="131"/>
      <c r="T22" s="132"/>
      <c r="U22" s="51" t="str">
        <f>IF(U21="","",VLOOKUP(U21,'[1]シフト記号表（勤務時間帯）'!$D$6:$X$47,21,FALSE))</f>
        <v/>
      </c>
      <c r="V22" s="52" t="str">
        <f>IF(V21="","",VLOOKUP(V21,'[1]シフト記号表（勤務時間帯）'!$D$6:$X$47,21,FALSE))</f>
        <v/>
      </c>
      <c r="W22" s="52" t="str">
        <f>IF(W21="","",VLOOKUP(W21,'[1]シフト記号表（勤務時間帯）'!$D$6:$X$47,21,FALSE))</f>
        <v/>
      </c>
      <c r="X22" s="52" t="str">
        <f>IF(X21="","",VLOOKUP(X21,'[1]シフト記号表（勤務時間帯）'!$D$6:$X$47,21,FALSE))</f>
        <v/>
      </c>
      <c r="Y22" s="52" t="str">
        <f>IF(Y21="","",VLOOKUP(Y21,'[1]シフト記号表（勤務時間帯）'!$D$6:$X$47,21,FALSE))</f>
        <v/>
      </c>
      <c r="Z22" s="52" t="str">
        <f>IF(Z21="","",VLOOKUP(Z21,'[1]シフト記号表（勤務時間帯）'!$D$6:$X$47,21,FALSE))</f>
        <v/>
      </c>
      <c r="AA22" s="53" t="str">
        <f>IF(AA21="","",VLOOKUP(AA21,'[1]シフト記号表（勤務時間帯）'!$D$6:$X$47,21,FALSE))</f>
        <v/>
      </c>
      <c r="AB22" s="51" t="str">
        <f>IF(AB21="","",VLOOKUP(AB21,'[1]シフト記号表（勤務時間帯）'!$D$6:$X$47,21,FALSE))</f>
        <v/>
      </c>
      <c r="AC22" s="52" t="str">
        <f>IF(AC21="","",VLOOKUP(AC21,'[1]シフト記号表（勤務時間帯）'!$D$6:$X$47,21,FALSE))</f>
        <v/>
      </c>
      <c r="AD22" s="52" t="str">
        <f>IF(AD21="","",VLOOKUP(AD21,'[1]シフト記号表（勤務時間帯）'!$D$6:$X$47,21,FALSE))</f>
        <v/>
      </c>
      <c r="AE22" s="52" t="str">
        <f>IF(AE21="","",VLOOKUP(AE21,'[1]シフト記号表（勤務時間帯）'!$D$6:$X$47,21,FALSE))</f>
        <v/>
      </c>
      <c r="AF22" s="52" t="str">
        <f>IF(AF21="","",VLOOKUP(AF21,'[1]シフト記号表（勤務時間帯）'!$D$6:$X$47,21,FALSE))</f>
        <v/>
      </c>
      <c r="AG22" s="52" t="str">
        <f>IF(AG21="","",VLOOKUP(AG21,'[1]シフト記号表（勤務時間帯）'!$D$6:$X$47,21,FALSE))</f>
        <v/>
      </c>
      <c r="AH22" s="53" t="str">
        <f>IF(AH21="","",VLOOKUP(AH21,'[1]シフト記号表（勤務時間帯）'!$D$6:$X$47,21,FALSE))</f>
        <v/>
      </c>
      <c r="AI22" s="51" t="str">
        <f>IF(AI21="","",VLOOKUP(AI21,'[1]シフト記号表（勤務時間帯）'!$D$6:$X$47,21,FALSE))</f>
        <v/>
      </c>
      <c r="AJ22" s="52" t="str">
        <f>IF(AJ21="","",VLOOKUP(AJ21,'[1]シフト記号表（勤務時間帯）'!$D$6:$X$47,21,FALSE))</f>
        <v/>
      </c>
      <c r="AK22" s="52" t="str">
        <f>IF(AK21="","",VLOOKUP(AK21,'[1]シフト記号表（勤務時間帯）'!$D$6:$X$47,21,FALSE))</f>
        <v/>
      </c>
      <c r="AL22" s="52" t="str">
        <f>IF(AL21="","",VLOOKUP(AL21,'[1]シフト記号表（勤務時間帯）'!$D$6:$X$47,21,FALSE))</f>
        <v/>
      </c>
      <c r="AM22" s="52" t="str">
        <f>IF(AM21="","",VLOOKUP(AM21,'[1]シフト記号表（勤務時間帯）'!$D$6:$X$47,21,FALSE))</f>
        <v/>
      </c>
      <c r="AN22" s="52" t="str">
        <f>IF(AN21="","",VLOOKUP(AN21,'[1]シフト記号表（勤務時間帯）'!$D$6:$X$47,21,FALSE))</f>
        <v/>
      </c>
      <c r="AO22" s="53" t="str">
        <f>IF(AO21="","",VLOOKUP(AO21,'[1]シフト記号表（勤務時間帯）'!$D$6:$X$47,21,FALSE))</f>
        <v/>
      </c>
      <c r="AP22" s="51" t="str">
        <f>IF(AP21="","",VLOOKUP(AP21,'[1]シフト記号表（勤務時間帯）'!$D$6:$X$47,21,FALSE))</f>
        <v/>
      </c>
      <c r="AQ22" s="52" t="str">
        <f>IF(AQ21="","",VLOOKUP(AQ21,'[1]シフト記号表（勤務時間帯）'!$D$6:$X$47,21,FALSE))</f>
        <v/>
      </c>
      <c r="AR22" s="52" t="str">
        <f>IF(AR21="","",VLOOKUP(AR21,'[1]シフト記号表（勤務時間帯）'!$D$6:$X$47,21,FALSE))</f>
        <v/>
      </c>
      <c r="AS22" s="52" t="str">
        <f>IF(AS21="","",VLOOKUP(AS21,'[1]シフト記号表（勤務時間帯）'!$D$6:$X$47,21,FALSE))</f>
        <v/>
      </c>
      <c r="AT22" s="52" t="str">
        <f>IF(AT21="","",VLOOKUP(AT21,'[1]シフト記号表（勤務時間帯）'!$D$6:$X$47,21,FALSE))</f>
        <v/>
      </c>
      <c r="AU22" s="52" t="str">
        <f>IF(AU21="","",VLOOKUP(AU21,'[1]シフト記号表（勤務時間帯）'!$D$6:$X$47,21,FALSE))</f>
        <v/>
      </c>
      <c r="AV22" s="53" t="str">
        <f>IF(AV21="","",VLOOKUP(AV21,'[1]シフト記号表（勤務時間帯）'!$D$6:$X$47,21,FALSE))</f>
        <v/>
      </c>
      <c r="AW22" s="51" t="str">
        <f>IF(AW21="","",VLOOKUP(AW21,'[1]シフト記号表（勤務時間帯）'!$D$6:$X$47,21,FALSE))</f>
        <v/>
      </c>
      <c r="AX22" s="52" t="str">
        <f>IF(AX21="","",VLOOKUP(AX21,'[1]シフト記号表（勤務時間帯）'!$D$6:$X$47,21,FALSE))</f>
        <v/>
      </c>
      <c r="AY22" s="52" t="str">
        <f>IF(AY21="","",VLOOKUP(AY21,'[1]シフト記号表（勤務時間帯）'!$D$6:$X$47,21,FALSE))</f>
        <v/>
      </c>
      <c r="AZ22" s="434">
        <f>IF($BC$3="４週",SUM(U22:AV22),IF($BC$3="暦月",SUM(U22:AY22),""))</f>
        <v>0</v>
      </c>
      <c r="BA22" s="435"/>
      <c r="BB22" s="436">
        <f>IF($BC$3="４週",AZ22/4,IF($BC$3="暦月",(AZ22/($BC$8/7)),""))</f>
        <v>0</v>
      </c>
      <c r="BC22" s="435"/>
      <c r="BD22" s="306"/>
      <c r="BE22" s="307"/>
      <c r="BF22" s="307"/>
      <c r="BG22" s="307"/>
      <c r="BH22" s="308"/>
    </row>
    <row r="23" spans="2:60" ht="20.25" customHeight="1" x14ac:dyDescent="0.45">
      <c r="B23" s="133"/>
      <c r="C23" s="276"/>
      <c r="D23" s="277"/>
      <c r="E23" s="278"/>
      <c r="F23" s="134"/>
      <c r="G23" s="135">
        <f>C21</f>
        <v>0</v>
      </c>
      <c r="H23" s="301"/>
      <c r="I23" s="463"/>
      <c r="J23" s="464"/>
      <c r="K23" s="464"/>
      <c r="L23" s="465"/>
      <c r="M23" s="466"/>
      <c r="N23" s="467"/>
      <c r="O23" s="468"/>
      <c r="P23" s="136" t="s">
        <v>69</v>
      </c>
      <c r="Q23" s="137"/>
      <c r="R23" s="137"/>
      <c r="S23" s="138"/>
      <c r="T23" s="139"/>
      <c r="U23" s="55" t="str">
        <f>IF(U21="","",VLOOKUP(U21,'[1]シフト記号表（勤務時間帯）'!$D$6:$Z$47,23,FALSE))</f>
        <v/>
      </c>
      <c r="V23" s="56" t="str">
        <f>IF(V21="","",VLOOKUP(V21,'[1]シフト記号表（勤務時間帯）'!$D$6:$Z$47,23,FALSE))</f>
        <v/>
      </c>
      <c r="W23" s="56" t="str">
        <f>IF(W21="","",VLOOKUP(W21,'[1]シフト記号表（勤務時間帯）'!$D$6:$Z$47,23,FALSE))</f>
        <v/>
      </c>
      <c r="X23" s="56" t="str">
        <f>IF(X21="","",VLOOKUP(X21,'[1]シフト記号表（勤務時間帯）'!$D$6:$Z$47,23,FALSE))</f>
        <v/>
      </c>
      <c r="Y23" s="56" t="str">
        <f>IF(Y21="","",VLOOKUP(Y21,'[1]シフト記号表（勤務時間帯）'!$D$6:$Z$47,23,FALSE))</f>
        <v/>
      </c>
      <c r="Z23" s="56" t="str">
        <f>IF(Z21="","",VLOOKUP(Z21,'[1]シフト記号表（勤務時間帯）'!$D$6:$Z$47,23,FALSE))</f>
        <v/>
      </c>
      <c r="AA23" s="57" t="str">
        <f>IF(AA21="","",VLOOKUP(AA21,'[1]シフト記号表（勤務時間帯）'!$D$6:$Z$47,23,FALSE))</f>
        <v/>
      </c>
      <c r="AB23" s="55" t="str">
        <f>IF(AB21="","",VLOOKUP(AB21,'[1]シフト記号表（勤務時間帯）'!$D$6:$Z$47,23,FALSE))</f>
        <v/>
      </c>
      <c r="AC23" s="56" t="str">
        <f>IF(AC21="","",VLOOKUP(AC21,'[1]シフト記号表（勤務時間帯）'!$D$6:$Z$47,23,FALSE))</f>
        <v/>
      </c>
      <c r="AD23" s="56" t="str">
        <f>IF(AD21="","",VLOOKUP(AD21,'[1]シフト記号表（勤務時間帯）'!$D$6:$Z$47,23,FALSE))</f>
        <v/>
      </c>
      <c r="AE23" s="56" t="str">
        <f>IF(AE21="","",VLOOKUP(AE21,'[1]シフト記号表（勤務時間帯）'!$D$6:$Z$47,23,FALSE))</f>
        <v/>
      </c>
      <c r="AF23" s="56" t="str">
        <f>IF(AF21="","",VLOOKUP(AF21,'[1]シフト記号表（勤務時間帯）'!$D$6:$Z$47,23,FALSE))</f>
        <v/>
      </c>
      <c r="AG23" s="56" t="str">
        <f>IF(AG21="","",VLOOKUP(AG21,'[1]シフト記号表（勤務時間帯）'!$D$6:$Z$47,23,FALSE))</f>
        <v/>
      </c>
      <c r="AH23" s="57" t="str">
        <f>IF(AH21="","",VLOOKUP(AH21,'[1]シフト記号表（勤務時間帯）'!$D$6:$Z$47,23,FALSE))</f>
        <v/>
      </c>
      <c r="AI23" s="55" t="str">
        <f>IF(AI21="","",VLOOKUP(AI21,'[1]シフト記号表（勤務時間帯）'!$D$6:$Z$47,23,FALSE))</f>
        <v/>
      </c>
      <c r="AJ23" s="56" t="str">
        <f>IF(AJ21="","",VLOOKUP(AJ21,'[1]シフト記号表（勤務時間帯）'!$D$6:$Z$47,23,FALSE))</f>
        <v/>
      </c>
      <c r="AK23" s="56" t="str">
        <f>IF(AK21="","",VLOOKUP(AK21,'[1]シフト記号表（勤務時間帯）'!$D$6:$Z$47,23,FALSE))</f>
        <v/>
      </c>
      <c r="AL23" s="56" t="str">
        <f>IF(AL21="","",VLOOKUP(AL21,'[1]シフト記号表（勤務時間帯）'!$D$6:$Z$47,23,FALSE))</f>
        <v/>
      </c>
      <c r="AM23" s="56" t="str">
        <f>IF(AM21="","",VLOOKUP(AM21,'[1]シフト記号表（勤務時間帯）'!$D$6:$Z$47,23,FALSE))</f>
        <v/>
      </c>
      <c r="AN23" s="56" t="str">
        <f>IF(AN21="","",VLOOKUP(AN21,'[1]シフト記号表（勤務時間帯）'!$D$6:$Z$47,23,FALSE))</f>
        <v/>
      </c>
      <c r="AO23" s="57" t="str">
        <f>IF(AO21="","",VLOOKUP(AO21,'[1]シフト記号表（勤務時間帯）'!$D$6:$Z$47,23,FALSE))</f>
        <v/>
      </c>
      <c r="AP23" s="55" t="str">
        <f>IF(AP21="","",VLOOKUP(AP21,'[1]シフト記号表（勤務時間帯）'!$D$6:$Z$47,23,FALSE))</f>
        <v/>
      </c>
      <c r="AQ23" s="56" t="str">
        <f>IF(AQ21="","",VLOOKUP(AQ21,'[1]シフト記号表（勤務時間帯）'!$D$6:$Z$47,23,FALSE))</f>
        <v/>
      </c>
      <c r="AR23" s="56" t="str">
        <f>IF(AR21="","",VLOOKUP(AR21,'[1]シフト記号表（勤務時間帯）'!$D$6:$Z$47,23,FALSE))</f>
        <v/>
      </c>
      <c r="AS23" s="56" t="str">
        <f>IF(AS21="","",VLOOKUP(AS21,'[1]シフト記号表（勤務時間帯）'!$D$6:$Z$47,23,FALSE))</f>
        <v/>
      </c>
      <c r="AT23" s="56" t="str">
        <f>IF(AT21="","",VLOOKUP(AT21,'[1]シフト記号表（勤務時間帯）'!$D$6:$Z$47,23,FALSE))</f>
        <v/>
      </c>
      <c r="AU23" s="56" t="str">
        <f>IF(AU21="","",VLOOKUP(AU21,'[1]シフト記号表（勤務時間帯）'!$D$6:$Z$47,23,FALSE))</f>
        <v/>
      </c>
      <c r="AV23" s="57" t="str">
        <f>IF(AV21="","",VLOOKUP(AV21,'[1]シフト記号表（勤務時間帯）'!$D$6:$Z$47,23,FALSE))</f>
        <v/>
      </c>
      <c r="AW23" s="55" t="str">
        <f>IF(AW21="","",VLOOKUP(AW21,'[1]シフト記号表（勤務時間帯）'!$D$6:$Z$47,23,FALSE))</f>
        <v/>
      </c>
      <c r="AX23" s="56" t="str">
        <f>IF(AX21="","",VLOOKUP(AX21,'[1]シフト記号表（勤務時間帯）'!$D$6:$Z$47,23,FALSE))</f>
        <v/>
      </c>
      <c r="AY23" s="56" t="str">
        <f>IF(AY21="","",VLOOKUP(AY21,'[1]シフト記号表（勤務時間帯）'!$D$6:$Z$47,23,FALSE))</f>
        <v/>
      </c>
      <c r="AZ23" s="437">
        <f>IF($BC$3="４週",SUM(U23:AV23),IF($BC$3="暦月",SUM(U23:AY23),""))</f>
        <v>0</v>
      </c>
      <c r="BA23" s="438"/>
      <c r="BB23" s="439">
        <f>IF($BC$3="４週",AZ23/4,IF($BC$3="暦月",(AZ23/($BC$8/7)),""))</f>
        <v>0</v>
      </c>
      <c r="BC23" s="438"/>
      <c r="BD23" s="309"/>
      <c r="BE23" s="310"/>
      <c r="BF23" s="310"/>
      <c r="BG23" s="310"/>
      <c r="BH23" s="311"/>
    </row>
    <row r="24" spans="2:60" ht="20.25" customHeight="1" x14ac:dyDescent="0.45">
      <c r="B24" s="140"/>
      <c r="C24" s="270"/>
      <c r="D24" s="271"/>
      <c r="E24" s="272"/>
      <c r="F24" s="141"/>
      <c r="G24" s="142"/>
      <c r="H24" s="279"/>
      <c r="I24" s="444"/>
      <c r="J24" s="445"/>
      <c r="K24" s="445"/>
      <c r="L24" s="446"/>
      <c r="M24" s="453"/>
      <c r="N24" s="454"/>
      <c r="O24" s="455"/>
      <c r="P24" s="143" t="s">
        <v>67</v>
      </c>
      <c r="Q24" s="144"/>
      <c r="R24" s="144"/>
      <c r="S24" s="145"/>
      <c r="T24" s="146"/>
      <c r="U24" s="147"/>
      <c r="V24" s="148"/>
      <c r="W24" s="148"/>
      <c r="X24" s="148"/>
      <c r="Y24" s="148"/>
      <c r="Z24" s="148"/>
      <c r="AA24" s="149"/>
      <c r="AB24" s="147"/>
      <c r="AC24" s="148"/>
      <c r="AD24" s="148"/>
      <c r="AE24" s="148"/>
      <c r="AF24" s="148"/>
      <c r="AG24" s="148"/>
      <c r="AH24" s="149"/>
      <c r="AI24" s="147"/>
      <c r="AJ24" s="148"/>
      <c r="AK24" s="148"/>
      <c r="AL24" s="148"/>
      <c r="AM24" s="148"/>
      <c r="AN24" s="148"/>
      <c r="AO24" s="149"/>
      <c r="AP24" s="147"/>
      <c r="AQ24" s="148"/>
      <c r="AR24" s="148"/>
      <c r="AS24" s="148"/>
      <c r="AT24" s="148"/>
      <c r="AU24" s="148"/>
      <c r="AV24" s="149"/>
      <c r="AW24" s="147"/>
      <c r="AX24" s="148"/>
      <c r="AY24" s="148"/>
      <c r="AZ24" s="462"/>
      <c r="BA24" s="433"/>
      <c r="BB24" s="432"/>
      <c r="BC24" s="433"/>
      <c r="BD24" s="303"/>
      <c r="BE24" s="304"/>
      <c r="BF24" s="304"/>
      <c r="BG24" s="304"/>
      <c r="BH24" s="305"/>
    </row>
    <row r="25" spans="2:60" ht="20.25" customHeight="1" x14ac:dyDescent="0.45">
      <c r="B25" s="127">
        <f>B22+1</f>
        <v>2</v>
      </c>
      <c r="C25" s="273"/>
      <c r="D25" s="274"/>
      <c r="E25" s="275"/>
      <c r="F25" s="128">
        <f>C24</f>
        <v>0</v>
      </c>
      <c r="G25" s="50"/>
      <c r="H25" s="280"/>
      <c r="I25" s="447"/>
      <c r="J25" s="448"/>
      <c r="K25" s="448"/>
      <c r="L25" s="449"/>
      <c r="M25" s="456"/>
      <c r="N25" s="457"/>
      <c r="O25" s="458"/>
      <c r="P25" s="129" t="s">
        <v>68</v>
      </c>
      <c r="Q25" s="130"/>
      <c r="R25" s="130"/>
      <c r="S25" s="131"/>
      <c r="T25" s="132"/>
      <c r="U25" s="51" t="str">
        <f>IF(U24="","",VLOOKUP(U24,'[1]シフト記号表（勤務時間帯）'!$D$6:$X$47,21,FALSE))</f>
        <v/>
      </c>
      <c r="V25" s="52" t="str">
        <f>IF(V24="","",VLOOKUP(V24,'[1]シフト記号表（勤務時間帯）'!$D$6:$X$47,21,FALSE))</f>
        <v/>
      </c>
      <c r="W25" s="52" t="str">
        <f>IF(W24="","",VLOOKUP(W24,'[1]シフト記号表（勤務時間帯）'!$D$6:$X$47,21,FALSE))</f>
        <v/>
      </c>
      <c r="X25" s="52" t="str">
        <f>IF(X24="","",VLOOKUP(X24,'[1]シフト記号表（勤務時間帯）'!$D$6:$X$47,21,FALSE))</f>
        <v/>
      </c>
      <c r="Y25" s="52" t="str">
        <f>IF(Y24="","",VLOOKUP(Y24,'[1]シフト記号表（勤務時間帯）'!$D$6:$X$47,21,FALSE))</f>
        <v/>
      </c>
      <c r="Z25" s="52" t="str">
        <f>IF(Z24="","",VLOOKUP(Z24,'[1]シフト記号表（勤務時間帯）'!$D$6:$X$47,21,FALSE))</f>
        <v/>
      </c>
      <c r="AA25" s="53" t="str">
        <f>IF(AA24="","",VLOOKUP(AA24,'[1]シフト記号表（勤務時間帯）'!$D$6:$X$47,21,FALSE))</f>
        <v/>
      </c>
      <c r="AB25" s="51" t="str">
        <f>IF(AB24="","",VLOOKUP(AB24,'[1]シフト記号表（勤務時間帯）'!$D$6:$X$47,21,FALSE))</f>
        <v/>
      </c>
      <c r="AC25" s="52" t="str">
        <f>IF(AC24="","",VLOOKUP(AC24,'[1]シフト記号表（勤務時間帯）'!$D$6:$X$47,21,FALSE))</f>
        <v/>
      </c>
      <c r="AD25" s="52" t="str">
        <f>IF(AD24="","",VLOOKUP(AD24,'[1]シフト記号表（勤務時間帯）'!$D$6:$X$47,21,FALSE))</f>
        <v/>
      </c>
      <c r="AE25" s="52" t="str">
        <f>IF(AE24="","",VLOOKUP(AE24,'[1]シフト記号表（勤務時間帯）'!$D$6:$X$47,21,FALSE))</f>
        <v/>
      </c>
      <c r="AF25" s="52" t="str">
        <f>IF(AF24="","",VLOOKUP(AF24,'[1]シフト記号表（勤務時間帯）'!$D$6:$X$47,21,FALSE))</f>
        <v/>
      </c>
      <c r="AG25" s="52" t="str">
        <f>IF(AG24="","",VLOOKUP(AG24,'[1]シフト記号表（勤務時間帯）'!$D$6:$X$47,21,FALSE))</f>
        <v/>
      </c>
      <c r="AH25" s="53" t="str">
        <f>IF(AH24="","",VLOOKUP(AH24,'[1]シフト記号表（勤務時間帯）'!$D$6:$X$47,21,FALSE))</f>
        <v/>
      </c>
      <c r="AI25" s="51" t="str">
        <f>IF(AI24="","",VLOOKUP(AI24,'[1]シフト記号表（勤務時間帯）'!$D$6:$X$47,21,FALSE))</f>
        <v/>
      </c>
      <c r="AJ25" s="52" t="str">
        <f>IF(AJ24="","",VLOOKUP(AJ24,'[1]シフト記号表（勤務時間帯）'!$D$6:$X$47,21,FALSE))</f>
        <v/>
      </c>
      <c r="AK25" s="52" t="str">
        <f>IF(AK24="","",VLOOKUP(AK24,'[1]シフト記号表（勤務時間帯）'!$D$6:$X$47,21,FALSE))</f>
        <v/>
      </c>
      <c r="AL25" s="52" t="str">
        <f>IF(AL24="","",VLOOKUP(AL24,'[1]シフト記号表（勤務時間帯）'!$D$6:$X$47,21,FALSE))</f>
        <v/>
      </c>
      <c r="AM25" s="52" t="str">
        <f>IF(AM24="","",VLOOKUP(AM24,'[1]シフト記号表（勤務時間帯）'!$D$6:$X$47,21,FALSE))</f>
        <v/>
      </c>
      <c r="AN25" s="52" t="str">
        <f>IF(AN24="","",VLOOKUP(AN24,'[1]シフト記号表（勤務時間帯）'!$D$6:$X$47,21,FALSE))</f>
        <v/>
      </c>
      <c r="AO25" s="53" t="str">
        <f>IF(AO24="","",VLOOKUP(AO24,'[1]シフト記号表（勤務時間帯）'!$D$6:$X$47,21,FALSE))</f>
        <v/>
      </c>
      <c r="AP25" s="51" t="str">
        <f>IF(AP24="","",VLOOKUP(AP24,'[1]シフト記号表（勤務時間帯）'!$D$6:$X$47,21,FALSE))</f>
        <v/>
      </c>
      <c r="AQ25" s="52" t="str">
        <f>IF(AQ24="","",VLOOKUP(AQ24,'[1]シフト記号表（勤務時間帯）'!$D$6:$X$47,21,FALSE))</f>
        <v/>
      </c>
      <c r="AR25" s="52" t="str">
        <f>IF(AR24="","",VLOOKUP(AR24,'[1]シフト記号表（勤務時間帯）'!$D$6:$X$47,21,FALSE))</f>
        <v/>
      </c>
      <c r="AS25" s="52" t="str">
        <f>IF(AS24="","",VLOOKUP(AS24,'[1]シフト記号表（勤務時間帯）'!$D$6:$X$47,21,FALSE))</f>
        <v/>
      </c>
      <c r="AT25" s="52" t="str">
        <f>IF(AT24="","",VLOOKUP(AT24,'[1]シフト記号表（勤務時間帯）'!$D$6:$X$47,21,FALSE))</f>
        <v/>
      </c>
      <c r="AU25" s="52" t="str">
        <f>IF(AU24="","",VLOOKUP(AU24,'[1]シフト記号表（勤務時間帯）'!$D$6:$X$47,21,FALSE))</f>
        <v/>
      </c>
      <c r="AV25" s="53" t="str">
        <f>IF(AV24="","",VLOOKUP(AV24,'[1]シフト記号表（勤務時間帯）'!$D$6:$X$47,21,FALSE))</f>
        <v/>
      </c>
      <c r="AW25" s="51" t="str">
        <f>IF(AW24="","",VLOOKUP(AW24,'[1]シフト記号表（勤務時間帯）'!$D$6:$X$47,21,FALSE))</f>
        <v/>
      </c>
      <c r="AX25" s="52" t="str">
        <f>IF(AX24="","",VLOOKUP(AX24,'[1]シフト記号表（勤務時間帯）'!$D$6:$X$47,21,FALSE))</f>
        <v/>
      </c>
      <c r="AY25" s="52" t="str">
        <f>IF(AY24="","",VLOOKUP(AY24,'[1]シフト記号表（勤務時間帯）'!$D$6:$X$47,21,FALSE))</f>
        <v/>
      </c>
      <c r="AZ25" s="434">
        <f>IF($BC$3="４週",SUM(U25:AV25),IF($BC$3="暦月",SUM(U25:AY25),""))</f>
        <v>0</v>
      </c>
      <c r="BA25" s="435"/>
      <c r="BB25" s="436">
        <f>IF($BC$3="４週",AZ25/4,IF($BC$3="暦月",(AZ25/($BC$8/7)),""))</f>
        <v>0</v>
      </c>
      <c r="BC25" s="435"/>
      <c r="BD25" s="306"/>
      <c r="BE25" s="307"/>
      <c r="BF25" s="307"/>
      <c r="BG25" s="307"/>
      <c r="BH25" s="308"/>
    </row>
    <row r="26" spans="2:60" ht="20.25" customHeight="1" x14ac:dyDescent="0.45">
      <c r="B26" s="133"/>
      <c r="C26" s="276"/>
      <c r="D26" s="277"/>
      <c r="E26" s="278"/>
      <c r="F26" s="134"/>
      <c r="G26" s="135">
        <f>C24</f>
        <v>0</v>
      </c>
      <c r="H26" s="301"/>
      <c r="I26" s="463"/>
      <c r="J26" s="464"/>
      <c r="K26" s="464"/>
      <c r="L26" s="465"/>
      <c r="M26" s="466"/>
      <c r="N26" s="467"/>
      <c r="O26" s="468"/>
      <c r="P26" s="136" t="s">
        <v>69</v>
      </c>
      <c r="Q26" s="137"/>
      <c r="R26" s="137"/>
      <c r="S26" s="138"/>
      <c r="T26" s="139"/>
      <c r="U26" s="55" t="str">
        <f>IF(U24="","",VLOOKUP(U24,'[1]シフト記号表（勤務時間帯）'!$D$6:$Z$47,23,FALSE))</f>
        <v/>
      </c>
      <c r="V26" s="56" t="str">
        <f>IF(V24="","",VLOOKUP(V24,'[1]シフト記号表（勤務時間帯）'!$D$6:$Z$47,23,FALSE))</f>
        <v/>
      </c>
      <c r="W26" s="56" t="str">
        <f>IF(W24="","",VLOOKUP(W24,'[1]シフト記号表（勤務時間帯）'!$D$6:$Z$47,23,FALSE))</f>
        <v/>
      </c>
      <c r="X26" s="56" t="str">
        <f>IF(X24="","",VLOOKUP(X24,'[1]シフト記号表（勤務時間帯）'!$D$6:$Z$47,23,FALSE))</f>
        <v/>
      </c>
      <c r="Y26" s="56" t="str">
        <f>IF(Y24="","",VLOOKUP(Y24,'[1]シフト記号表（勤務時間帯）'!$D$6:$Z$47,23,FALSE))</f>
        <v/>
      </c>
      <c r="Z26" s="56" t="str">
        <f>IF(Z24="","",VLOOKUP(Z24,'[1]シフト記号表（勤務時間帯）'!$D$6:$Z$47,23,FALSE))</f>
        <v/>
      </c>
      <c r="AA26" s="57" t="str">
        <f>IF(AA24="","",VLOOKUP(AA24,'[1]シフト記号表（勤務時間帯）'!$D$6:$Z$47,23,FALSE))</f>
        <v/>
      </c>
      <c r="AB26" s="55" t="str">
        <f>IF(AB24="","",VLOOKUP(AB24,'[1]シフト記号表（勤務時間帯）'!$D$6:$Z$47,23,FALSE))</f>
        <v/>
      </c>
      <c r="AC26" s="56" t="str">
        <f>IF(AC24="","",VLOOKUP(AC24,'[1]シフト記号表（勤務時間帯）'!$D$6:$Z$47,23,FALSE))</f>
        <v/>
      </c>
      <c r="AD26" s="56" t="str">
        <f>IF(AD24="","",VLOOKUP(AD24,'[1]シフト記号表（勤務時間帯）'!$D$6:$Z$47,23,FALSE))</f>
        <v/>
      </c>
      <c r="AE26" s="56" t="str">
        <f>IF(AE24="","",VLOOKUP(AE24,'[1]シフト記号表（勤務時間帯）'!$D$6:$Z$47,23,FALSE))</f>
        <v/>
      </c>
      <c r="AF26" s="56" t="str">
        <f>IF(AF24="","",VLOOKUP(AF24,'[1]シフト記号表（勤務時間帯）'!$D$6:$Z$47,23,FALSE))</f>
        <v/>
      </c>
      <c r="AG26" s="56" t="str">
        <f>IF(AG24="","",VLOOKUP(AG24,'[1]シフト記号表（勤務時間帯）'!$D$6:$Z$47,23,FALSE))</f>
        <v/>
      </c>
      <c r="AH26" s="57" t="str">
        <f>IF(AH24="","",VLOOKUP(AH24,'[1]シフト記号表（勤務時間帯）'!$D$6:$Z$47,23,FALSE))</f>
        <v/>
      </c>
      <c r="AI26" s="55" t="str">
        <f>IF(AI24="","",VLOOKUP(AI24,'[1]シフト記号表（勤務時間帯）'!$D$6:$Z$47,23,FALSE))</f>
        <v/>
      </c>
      <c r="AJ26" s="56" t="str">
        <f>IF(AJ24="","",VLOOKUP(AJ24,'[1]シフト記号表（勤務時間帯）'!$D$6:$Z$47,23,FALSE))</f>
        <v/>
      </c>
      <c r="AK26" s="56" t="str">
        <f>IF(AK24="","",VLOOKUP(AK24,'[1]シフト記号表（勤務時間帯）'!$D$6:$Z$47,23,FALSE))</f>
        <v/>
      </c>
      <c r="AL26" s="56" t="str">
        <f>IF(AL24="","",VLOOKUP(AL24,'[1]シフト記号表（勤務時間帯）'!$D$6:$Z$47,23,FALSE))</f>
        <v/>
      </c>
      <c r="AM26" s="56" t="str">
        <f>IF(AM24="","",VLOOKUP(AM24,'[1]シフト記号表（勤務時間帯）'!$D$6:$Z$47,23,FALSE))</f>
        <v/>
      </c>
      <c r="AN26" s="56" t="str">
        <f>IF(AN24="","",VLOOKUP(AN24,'[1]シフト記号表（勤務時間帯）'!$D$6:$Z$47,23,FALSE))</f>
        <v/>
      </c>
      <c r="AO26" s="57" t="str">
        <f>IF(AO24="","",VLOOKUP(AO24,'[1]シフト記号表（勤務時間帯）'!$D$6:$Z$47,23,FALSE))</f>
        <v/>
      </c>
      <c r="AP26" s="55" t="str">
        <f>IF(AP24="","",VLOOKUP(AP24,'[1]シフト記号表（勤務時間帯）'!$D$6:$Z$47,23,FALSE))</f>
        <v/>
      </c>
      <c r="AQ26" s="56" t="str">
        <f>IF(AQ24="","",VLOOKUP(AQ24,'[1]シフト記号表（勤務時間帯）'!$D$6:$Z$47,23,FALSE))</f>
        <v/>
      </c>
      <c r="AR26" s="56" t="str">
        <f>IF(AR24="","",VLOOKUP(AR24,'[1]シフト記号表（勤務時間帯）'!$D$6:$Z$47,23,FALSE))</f>
        <v/>
      </c>
      <c r="AS26" s="56" t="str">
        <f>IF(AS24="","",VLOOKUP(AS24,'[1]シフト記号表（勤務時間帯）'!$D$6:$Z$47,23,FALSE))</f>
        <v/>
      </c>
      <c r="AT26" s="56" t="str">
        <f>IF(AT24="","",VLOOKUP(AT24,'[1]シフト記号表（勤務時間帯）'!$D$6:$Z$47,23,FALSE))</f>
        <v/>
      </c>
      <c r="AU26" s="56" t="str">
        <f>IF(AU24="","",VLOOKUP(AU24,'[1]シフト記号表（勤務時間帯）'!$D$6:$Z$47,23,FALSE))</f>
        <v/>
      </c>
      <c r="AV26" s="57" t="str">
        <f>IF(AV24="","",VLOOKUP(AV24,'[1]シフト記号表（勤務時間帯）'!$D$6:$Z$47,23,FALSE))</f>
        <v/>
      </c>
      <c r="AW26" s="55" t="str">
        <f>IF(AW24="","",VLOOKUP(AW24,'[1]シフト記号表（勤務時間帯）'!$D$6:$Z$47,23,FALSE))</f>
        <v/>
      </c>
      <c r="AX26" s="56" t="str">
        <f>IF(AX24="","",VLOOKUP(AX24,'[1]シフト記号表（勤務時間帯）'!$D$6:$Z$47,23,FALSE))</f>
        <v/>
      </c>
      <c r="AY26" s="56" t="str">
        <f>IF(AY24="","",VLOOKUP(AY24,'[1]シフト記号表（勤務時間帯）'!$D$6:$Z$47,23,FALSE))</f>
        <v/>
      </c>
      <c r="AZ26" s="437">
        <f>IF($BC$3="４週",SUM(U26:AV26),IF($BC$3="暦月",SUM(U26:AY26),""))</f>
        <v>0</v>
      </c>
      <c r="BA26" s="438"/>
      <c r="BB26" s="439">
        <f>IF($BC$3="４週",AZ26/4,IF($BC$3="暦月",(AZ26/($BC$8/7)),""))</f>
        <v>0</v>
      </c>
      <c r="BC26" s="438"/>
      <c r="BD26" s="309"/>
      <c r="BE26" s="310"/>
      <c r="BF26" s="310"/>
      <c r="BG26" s="310"/>
      <c r="BH26" s="311"/>
    </row>
    <row r="27" spans="2:60" ht="20.25" customHeight="1" x14ac:dyDescent="0.45">
      <c r="B27" s="140"/>
      <c r="C27" s="270"/>
      <c r="D27" s="271"/>
      <c r="E27" s="272"/>
      <c r="F27" s="128"/>
      <c r="G27" s="50"/>
      <c r="H27" s="443"/>
      <c r="I27" s="444"/>
      <c r="J27" s="445"/>
      <c r="K27" s="445"/>
      <c r="L27" s="446"/>
      <c r="M27" s="453"/>
      <c r="N27" s="454"/>
      <c r="O27" s="455"/>
      <c r="P27" s="143" t="s">
        <v>67</v>
      </c>
      <c r="Q27" s="144"/>
      <c r="R27" s="144"/>
      <c r="S27" s="145"/>
      <c r="T27" s="146"/>
      <c r="U27" s="147"/>
      <c r="V27" s="148"/>
      <c r="W27" s="148"/>
      <c r="X27" s="148"/>
      <c r="Y27" s="148"/>
      <c r="Z27" s="148"/>
      <c r="AA27" s="149"/>
      <c r="AB27" s="147"/>
      <c r="AC27" s="148"/>
      <c r="AD27" s="148"/>
      <c r="AE27" s="148"/>
      <c r="AF27" s="148"/>
      <c r="AG27" s="148"/>
      <c r="AH27" s="149"/>
      <c r="AI27" s="147"/>
      <c r="AJ27" s="148"/>
      <c r="AK27" s="148"/>
      <c r="AL27" s="148"/>
      <c r="AM27" s="148"/>
      <c r="AN27" s="148"/>
      <c r="AO27" s="149"/>
      <c r="AP27" s="147"/>
      <c r="AQ27" s="148"/>
      <c r="AR27" s="148"/>
      <c r="AS27" s="148"/>
      <c r="AT27" s="148"/>
      <c r="AU27" s="148"/>
      <c r="AV27" s="149"/>
      <c r="AW27" s="147"/>
      <c r="AX27" s="148"/>
      <c r="AY27" s="148"/>
      <c r="AZ27" s="462"/>
      <c r="BA27" s="433"/>
      <c r="BB27" s="432"/>
      <c r="BC27" s="433"/>
      <c r="BD27" s="303"/>
      <c r="BE27" s="304"/>
      <c r="BF27" s="304"/>
      <c r="BG27" s="304"/>
      <c r="BH27" s="305"/>
    </row>
    <row r="28" spans="2:60" ht="20.25" customHeight="1" x14ac:dyDescent="0.45">
      <c r="B28" s="127">
        <f>B25+1</f>
        <v>3</v>
      </c>
      <c r="C28" s="273"/>
      <c r="D28" s="274"/>
      <c r="E28" s="275"/>
      <c r="F28" s="128">
        <f>C27</f>
        <v>0</v>
      </c>
      <c r="G28" s="50"/>
      <c r="H28" s="280"/>
      <c r="I28" s="447"/>
      <c r="J28" s="448"/>
      <c r="K28" s="448"/>
      <c r="L28" s="449"/>
      <c r="M28" s="456"/>
      <c r="N28" s="457"/>
      <c r="O28" s="458"/>
      <c r="P28" s="129" t="s">
        <v>68</v>
      </c>
      <c r="Q28" s="130"/>
      <c r="R28" s="130"/>
      <c r="S28" s="131"/>
      <c r="T28" s="132"/>
      <c r="U28" s="51" t="str">
        <f>IF(U27="","",VLOOKUP(U27,'[1]シフト記号表（勤務時間帯）'!$D$6:$X$47,21,FALSE))</f>
        <v/>
      </c>
      <c r="V28" s="52" t="str">
        <f>IF(V27="","",VLOOKUP(V27,'[1]シフト記号表（勤務時間帯）'!$D$6:$X$47,21,FALSE))</f>
        <v/>
      </c>
      <c r="W28" s="52" t="str">
        <f>IF(W27="","",VLOOKUP(W27,'[1]シフト記号表（勤務時間帯）'!$D$6:$X$47,21,FALSE))</f>
        <v/>
      </c>
      <c r="X28" s="52" t="str">
        <f>IF(X27="","",VLOOKUP(X27,'[1]シフト記号表（勤務時間帯）'!$D$6:$X$47,21,FALSE))</f>
        <v/>
      </c>
      <c r="Y28" s="52" t="str">
        <f>IF(Y27="","",VLOOKUP(Y27,'[1]シフト記号表（勤務時間帯）'!$D$6:$X$47,21,FALSE))</f>
        <v/>
      </c>
      <c r="Z28" s="52" t="str">
        <f>IF(Z27="","",VLOOKUP(Z27,'[1]シフト記号表（勤務時間帯）'!$D$6:$X$47,21,FALSE))</f>
        <v/>
      </c>
      <c r="AA28" s="53" t="str">
        <f>IF(AA27="","",VLOOKUP(AA27,'[1]シフト記号表（勤務時間帯）'!$D$6:$X$47,21,FALSE))</f>
        <v/>
      </c>
      <c r="AB28" s="51" t="str">
        <f>IF(AB27="","",VLOOKUP(AB27,'[1]シフト記号表（勤務時間帯）'!$D$6:$X$47,21,FALSE))</f>
        <v/>
      </c>
      <c r="AC28" s="52" t="str">
        <f>IF(AC27="","",VLOOKUP(AC27,'[1]シフト記号表（勤務時間帯）'!$D$6:$X$47,21,FALSE))</f>
        <v/>
      </c>
      <c r="AD28" s="52" t="str">
        <f>IF(AD27="","",VLOOKUP(AD27,'[1]シフト記号表（勤務時間帯）'!$D$6:$X$47,21,FALSE))</f>
        <v/>
      </c>
      <c r="AE28" s="52" t="str">
        <f>IF(AE27="","",VLOOKUP(AE27,'[1]シフト記号表（勤務時間帯）'!$D$6:$X$47,21,FALSE))</f>
        <v/>
      </c>
      <c r="AF28" s="52" t="str">
        <f>IF(AF27="","",VLOOKUP(AF27,'[1]シフト記号表（勤務時間帯）'!$D$6:$X$47,21,FALSE))</f>
        <v/>
      </c>
      <c r="AG28" s="52" t="str">
        <f>IF(AG27="","",VLOOKUP(AG27,'[1]シフト記号表（勤務時間帯）'!$D$6:$X$47,21,FALSE))</f>
        <v/>
      </c>
      <c r="AH28" s="53" t="str">
        <f>IF(AH27="","",VLOOKUP(AH27,'[1]シフト記号表（勤務時間帯）'!$D$6:$X$47,21,FALSE))</f>
        <v/>
      </c>
      <c r="AI28" s="51" t="str">
        <f>IF(AI27="","",VLOOKUP(AI27,'[1]シフト記号表（勤務時間帯）'!$D$6:$X$47,21,FALSE))</f>
        <v/>
      </c>
      <c r="AJ28" s="52" t="str">
        <f>IF(AJ27="","",VLOOKUP(AJ27,'[1]シフト記号表（勤務時間帯）'!$D$6:$X$47,21,FALSE))</f>
        <v/>
      </c>
      <c r="AK28" s="52" t="str">
        <f>IF(AK27="","",VLOOKUP(AK27,'[1]シフト記号表（勤務時間帯）'!$D$6:$X$47,21,FALSE))</f>
        <v/>
      </c>
      <c r="AL28" s="52" t="str">
        <f>IF(AL27="","",VLOOKUP(AL27,'[1]シフト記号表（勤務時間帯）'!$D$6:$X$47,21,FALSE))</f>
        <v/>
      </c>
      <c r="AM28" s="52" t="str">
        <f>IF(AM27="","",VLOOKUP(AM27,'[1]シフト記号表（勤務時間帯）'!$D$6:$X$47,21,FALSE))</f>
        <v/>
      </c>
      <c r="AN28" s="52" t="str">
        <f>IF(AN27="","",VLOOKUP(AN27,'[1]シフト記号表（勤務時間帯）'!$D$6:$X$47,21,FALSE))</f>
        <v/>
      </c>
      <c r="AO28" s="53" t="str">
        <f>IF(AO27="","",VLOOKUP(AO27,'[1]シフト記号表（勤務時間帯）'!$D$6:$X$47,21,FALSE))</f>
        <v/>
      </c>
      <c r="AP28" s="51" t="str">
        <f>IF(AP27="","",VLOOKUP(AP27,'[1]シフト記号表（勤務時間帯）'!$D$6:$X$47,21,FALSE))</f>
        <v/>
      </c>
      <c r="AQ28" s="52" t="str">
        <f>IF(AQ27="","",VLOOKUP(AQ27,'[1]シフト記号表（勤務時間帯）'!$D$6:$X$47,21,FALSE))</f>
        <v/>
      </c>
      <c r="AR28" s="52" t="str">
        <f>IF(AR27="","",VLOOKUP(AR27,'[1]シフト記号表（勤務時間帯）'!$D$6:$X$47,21,FALSE))</f>
        <v/>
      </c>
      <c r="AS28" s="52" t="str">
        <f>IF(AS27="","",VLOOKUP(AS27,'[1]シフト記号表（勤務時間帯）'!$D$6:$X$47,21,FALSE))</f>
        <v/>
      </c>
      <c r="AT28" s="52" t="str">
        <f>IF(AT27="","",VLOOKUP(AT27,'[1]シフト記号表（勤務時間帯）'!$D$6:$X$47,21,FALSE))</f>
        <v/>
      </c>
      <c r="AU28" s="52" t="str">
        <f>IF(AU27="","",VLOOKUP(AU27,'[1]シフト記号表（勤務時間帯）'!$D$6:$X$47,21,FALSE))</f>
        <v/>
      </c>
      <c r="AV28" s="53" t="str">
        <f>IF(AV27="","",VLOOKUP(AV27,'[1]シフト記号表（勤務時間帯）'!$D$6:$X$47,21,FALSE))</f>
        <v/>
      </c>
      <c r="AW28" s="51" t="str">
        <f>IF(AW27="","",VLOOKUP(AW27,'[1]シフト記号表（勤務時間帯）'!$D$6:$X$47,21,FALSE))</f>
        <v/>
      </c>
      <c r="AX28" s="52" t="str">
        <f>IF(AX27="","",VLOOKUP(AX27,'[1]シフト記号表（勤務時間帯）'!$D$6:$X$47,21,FALSE))</f>
        <v/>
      </c>
      <c r="AY28" s="52" t="str">
        <f>IF(AY27="","",VLOOKUP(AY27,'[1]シフト記号表（勤務時間帯）'!$D$6:$X$47,21,FALSE))</f>
        <v/>
      </c>
      <c r="AZ28" s="434">
        <f>IF($BC$3="４週",SUM(U28:AV28),IF($BC$3="暦月",SUM(U28:AY28),""))</f>
        <v>0</v>
      </c>
      <c r="BA28" s="435"/>
      <c r="BB28" s="436">
        <f>IF($BC$3="４週",AZ28/4,IF($BC$3="暦月",(AZ28/($BC$8/7)),""))</f>
        <v>0</v>
      </c>
      <c r="BC28" s="435"/>
      <c r="BD28" s="306"/>
      <c r="BE28" s="307"/>
      <c r="BF28" s="307"/>
      <c r="BG28" s="307"/>
      <c r="BH28" s="308"/>
    </row>
    <row r="29" spans="2:60" ht="20.25" customHeight="1" x14ac:dyDescent="0.45">
      <c r="B29" s="133"/>
      <c r="C29" s="276"/>
      <c r="D29" s="277"/>
      <c r="E29" s="278"/>
      <c r="F29" s="134"/>
      <c r="G29" s="135">
        <f>C27</f>
        <v>0</v>
      </c>
      <c r="H29" s="301"/>
      <c r="I29" s="463"/>
      <c r="J29" s="464"/>
      <c r="K29" s="464"/>
      <c r="L29" s="465"/>
      <c r="M29" s="466"/>
      <c r="N29" s="467"/>
      <c r="O29" s="468"/>
      <c r="P29" s="136" t="s">
        <v>69</v>
      </c>
      <c r="Q29" s="150"/>
      <c r="R29" s="150"/>
      <c r="S29" s="151"/>
      <c r="T29" s="152"/>
      <c r="U29" s="55" t="str">
        <f>IF(U27="","",VLOOKUP(U27,'[1]シフト記号表（勤務時間帯）'!$D$6:$Z$47,23,FALSE))</f>
        <v/>
      </c>
      <c r="V29" s="56" t="str">
        <f>IF(V27="","",VLOOKUP(V27,'[1]シフト記号表（勤務時間帯）'!$D$6:$Z$47,23,FALSE))</f>
        <v/>
      </c>
      <c r="W29" s="56" t="str">
        <f>IF(W27="","",VLOOKUP(W27,'[1]シフト記号表（勤務時間帯）'!$D$6:$Z$47,23,FALSE))</f>
        <v/>
      </c>
      <c r="X29" s="56" t="str">
        <f>IF(X27="","",VLOOKUP(X27,'[1]シフト記号表（勤務時間帯）'!$D$6:$Z$47,23,FALSE))</f>
        <v/>
      </c>
      <c r="Y29" s="56" t="str">
        <f>IF(Y27="","",VLOOKUP(Y27,'[1]シフト記号表（勤務時間帯）'!$D$6:$Z$47,23,FALSE))</f>
        <v/>
      </c>
      <c r="Z29" s="56" t="str">
        <f>IF(Z27="","",VLOOKUP(Z27,'[1]シフト記号表（勤務時間帯）'!$D$6:$Z$47,23,FALSE))</f>
        <v/>
      </c>
      <c r="AA29" s="57" t="str">
        <f>IF(AA27="","",VLOOKUP(AA27,'[1]シフト記号表（勤務時間帯）'!$D$6:$Z$47,23,FALSE))</f>
        <v/>
      </c>
      <c r="AB29" s="55" t="str">
        <f>IF(AB27="","",VLOOKUP(AB27,'[1]シフト記号表（勤務時間帯）'!$D$6:$Z$47,23,FALSE))</f>
        <v/>
      </c>
      <c r="AC29" s="56" t="str">
        <f>IF(AC27="","",VLOOKUP(AC27,'[1]シフト記号表（勤務時間帯）'!$D$6:$Z$47,23,FALSE))</f>
        <v/>
      </c>
      <c r="AD29" s="56" t="str">
        <f>IF(AD27="","",VLOOKUP(AD27,'[1]シフト記号表（勤務時間帯）'!$D$6:$Z$47,23,FALSE))</f>
        <v/>
      </c>
      <c r="AE29" s="56" t="str">
        <f>IF(AE27="","",VLOOKUP(AE27,'[1]シフト記号表（勤務時間帯）'!$D$6:$Z$47,23,FALSE))</f>
        <v/>
      </c>
      <c r="AF29" s="56" t="str">
        <f>IF(AF27="","",VLOOKUP(AF27,'[1]シフト記号表（勤務時間帯）'!$D$6:$Z$47,23,FALSE))</f>
        <v/>
      </c>
      <c r="AG29" s="56" t="str">
        <f>IF(AG27="","",VLOOKUP(AG27,'[1]シフト記号表（勤務時間帯）'!$D$6:$Z$47,23,FALSE))</f>
        <v/>
      </c>
      <c r="AH29" s="57" t="str">
        <f>IF(AH27="","",VLOOKUP(AH27,'[1]シフト記号表（勤務時間帯）'!$D$6:$Z$47,23,FALSE))</f>
        <v/>
      </c>
      <c r="AI29" s="55" t="str">
        <f>IF(AI27="","",VLOOKUP(AI27,'[1]シフト記号表（勤務時間帯）'!$D$6:$Z$47,23,FALSE))</f>
        <v/>
      </c>
      <c r="AJ29" s="56" t="str">
        <f>IF(AJ27="","",VLOOKUP(AJ27,'[1]シフト記号表（勤務時間帯）'!$D$6:$Z$47,23,FALSE))</f>
        <v/>
      </c>
      <c r="AK29" s="56" t="str">
        <f>IF(AK27="","",VLOOKUP(AK27,'[1]シフト記号表（勤務時間帯）'!$D$6:$Z$47,23,FALSE))</f>
        <v/>
      </c>
      <c r="AL29" s="56" t="str">
        <f>IF(AL27="","",VLOOKUP(AL27,'[1]シフト記号表（勤務時間帯）'!$D$6:$Z$47,23,FALSE))</f>
        <v/>
      </c>
      <c r="AM29" s="56" t="str">
        <f>IF(AM27="","",VLOOKUP(AM27,'[1]シフト記号表（勤務時間帯）'!$D$6:$Z$47,23,FALSE))</f>
        <v/>
      </c>
      <c r="AN29" s="56" t="str">
        <f>IF(AN27="","",VLOOKUP(AN27,'[1]シフト記号表（勤務時間帯）'!$D$6:$Z$47,23,FALSE))</f>
        <v/>
      </c>
      <c r="AO29" s="57" t="str">
        <f>IF(AO27="","",VLOOKUP(AO27,'[1]シフト記号表（勤務時間帯）'!$D$6:$Z$47,23,FALSE))</f>
        <v/>
      </c>
      <c r="AP29" s="55" t="str">
        <f>IF(AP27="","",VLOOKUP(AP27,'[1]シフト記号表（勤務時間帯）'!$D$6:$Z$47,23,FALSE))</f>
        <v/>
      </c>
      <c r="AQ29" s="56" t="str">
        <f>IF(AQ27="","",VLOOKUP(AQ27,'[1]シフト記号表（勤務時間帯）'!$D$6:$Z$47,23,FALSE))</f>
        <v/>
      </c>
      <c r="AR29" s="56" t="str">
        <f>IF(AR27="","",VLOOKUP(AR27,'[1]シフト記号表（勤務時間帯）'!$D$6:$Z$47,23,FALSE))</f>
        <v/>
      </c>
      <c r="AS29" s="56" t="str">
        <f>IF(AS27="","",VLOOKUP(AS27,'[1]シフト記号表（勤務時間帯）'!$D$6:$Z$47,23,FALSE))</f>
        <v/>
      </c>
      <c r="AT29" s="56" t="str">
        <f>IF(AT27="","",VLOOKUP(AT27,'[1]シフト記号表（勤務時間帯）'!$D$6:$Z$47,23,FALSE))</f>
        <v/>
      </c>
      <c r="AU29" s="56" t="str">
        <f>IF(AU27="","",VLOOKUP(AU27,'[1]シフト記号表（勤務時間帯）'!$D$6:$Z$47,23,FALSE))</f>
        <v/>
      </c>
      <c r="AV29" s="57" t="str">
        <f>IF(AV27="","",VLOOKUP(AV27,'[1]シフト記号表（勤務時間帯）'!$D$6:$Z$47,23,FALSE))</f>
        <v/>
      </c>
      <c r="AW29" s="55" t="str">
        <f>IF(AW27="","",VLOOKUP(AW27,'[1]シフト記号表（勤務時間帯）'!$D$6:$Z$47,23,FALSE))</f>
        <v/>
      </c>
      <c r="AX29" s="56" t="str">
        <f>IF(AX27="","",VLOOKUP(AX27,'[1]シフト記号表（勤務時間帯）'!$D$6:$Z$47,23,FALSE))</f>
        <v/>
      </c>
      <c r="AY29" s="56" t="str">
        <f>IF(AY27="","",VLOOKUP(AY27,'[1]シフト記号表（勤務時間帯）'!$D$6:$Z$47,23,FALSE))</f>
        <v/>
      </c>
      <c r="AZ29" s="437">
        <f>IF($BC$3="４週",SUM(U29:AV29),IF($BC$3="暦月",SUM(U29:AY29),""))</f>
        <v>0</v>
      </c>
      <c r="BA29" s="438"/>
      <c r="BB29" s="439">
        <f>IF($BC$3="４週",AZ29/4,IF($BC$3="暦月",(AZ29/($BC$8/7)),""))</f>
        <v>0</v>
      </c>
      <c r="BC29" s="438"/>
      <c r="BD29" s="309"/>
      <c r="BE29" s="310"/>
      <c r="BF29" s="310"/>
      <c r="BG29" s="310"/>
      <c r="BH29" s="311"/>
    </row>
    <row r="30" spans="2:60" ht="20.25" customHeight="1" x14ac:dyDescent="0.45">
      <c r="B30" s="140"/>
      <c r="C30" s="270"/>
      <c r="D30" s="271"/>
      <c r="E30" s="272"/>
      <c r="F30" s="128"/>
      <c r="G30" s="50"/>
      <c r="H30" s="443"/>
      <c r="I30" s="444"/>
      <c r="J30" s="445"/>
      <c r="K30" s="445"/>
      <c r="L30" s="446"/>
      <c r="M30" s="453"/>
      <c r="N30" s="454"/>
      <c r="O30" s="455"/>
      <c r="P30" s="143" t="s">
        <v>67</v>
      </c>
      <c r="Q30" s="144"/>
      <c r="R30" s="144"/>
      <c r="S30" s="145"/>
      <c r="T30" s="146"/>
      <c r="U30" s="147"/>
      <c r="V30" s="148"/>
      <c r="W30" s="148"/>
      <c r="X30" s="148"/>
      <c r="Y30" s="148"/>
      <c r="Z30" s="148"/>
      <c r="AA30" s="149"/>
      <c r="AB30" s="147"/>
      <c r="AC30" s="148"/>
      <c r="AD30" s="148"/>
      <c r="AE30" s="148"/>
      <c r="AF30" s="148"/>
      <c r="AG30" s="148"/>
      <c r="AH30" s="149"/>
      <c r="AI30" s="147"/>
      <c r="AJ30" s="148"/>
      <c r="AK30" s="148"/>
      <c r="AL30" s="148"/>
      <c r="AM30" s="148"/>
      <c r="AN30" s="148"/>
      <c r="AO30" s="149"/>
      <c r="AP30" s="147"/>
      <c r="AQ30" s="148"/>
      <c r="AR30" s="148"/>
      <c r="AS30" s="148"/>
      <c r="AT30" s="148"/>
      <c r="AU30" s="148"/>
      <c r="AV30" s="149"/>
      <c r="AW30" s="147"/>
      <c r="AX30" s="148"/>
      <c r="AY30" s="148"/>
      <c r="AZ30" s="462"/>
      <c r="BA30" s="433"/>
      <c r="BB30" s="432"/>
      <c r="BC30" s="433"/>
      <c r="BD30" s="303"/>
      <c r="BE30" s="304"/>
      <c r="BF30" s="304"/>
      <c r="BG30" s="304"/>
      <c r="BH30" s="305"/>
    </row>
    <row r="31" spans="2:60" ht="20.25" customHeight="1" x14ac:dyDescent="0.45">
      <c r="B31" s="127">
        <f>B28+1</f>
        <v>4</v>
      </c>
      <c r="C31" s="273"/>
      <c r="D31" s="274"/>
      <c r="E31" s="275"/>
      <c r="F31" s="128">
        <f>C30</f>
        <v>0</v>
      </c>
      <c r="G31" s="50"/>
      <c r="H31" s="280"/>
      <c r="I31" s="447"/>
      <c r="J31" s="448"/>
      <c r="K31" s="448"/>
      <c r="L31" s="449"/>
      <c r="M31" s="456"/>
      <c r="N31" s="457"/>
      <c r="O31" s="458"/>
      <c r="P31" s="129" t="s">
        <v>68</v>
      </c>
      <c r="Q31" s="130"/>
      <c r="R31" s="130"/>
      <c r="S31" s="131"/>
      <c r="T31" s="132"/>
      <c r="U31" s="51" t="str">
        <f>IF(U30="","",VLOOKUP(U30,'[1]シフト記号表（勤務時間帯）'!$D$6:$X$47,21,FALSE))</f>
        <v/>
      </c>
      <c r="V31" s="52" t="str">
        <f>IF(V30="","",VLOOKUP(V30,'[1]シフト記号表（勤務時間帯）'!$D$6:$X$47,21,FALSE))</f>
        <v/>
      </c>
      <c r="W31" s="52" t="str">
        <f>IF(W30="","",VLOOKUP(W30,'[1]シフト記号表（勤務時間帯）'!$D$6:$X$47,21,FALSE))</f>
        <v/>
      </c>
      <c r="X31" s="52" t="str">
        <f>IF(X30="","",VLOOKUP(X30,'[1]シフト記号表（勤務時間帯）'!$D$6:$X$47,21,FALSE))</f>
        <v/>
      </c>
      <c r="Y31" s="52" t="str">
        <f>IF(Y30="","",VLOOKUP(Y30,'[1]シフト記号表（勤務時間帯）'!$D$6:$X$47,21,FALSE))</f>
        <v/>
      </c>
      <c r="Z31" s="52" t="str">
        <f>IF(Z30="","",VLOOKUP(Z30,'[1]シフト記号表（勤務時間帯）'!$D$6:$X$47,21,FALSE))</f>
        <v/>
      </c>
      <c r="AA31" s="53" t="str">
        <f>IF(AA30="","",VLOOKUP(AA30,'[1]シフト記号表（勤務時間帯）'!$D$6:$X$47,21,FALSE))</f>
        <v/>
      </c>
      <c r="AB31" s="51" t="str">
        <f>IF(AB30="","",VLOOKUP(AB30,'[1]シフト記号表（勤務時間帯）'!$D$6:$X$47,21,FALSE))</f>
        <v/>
      </c>
      <c r="AC31" s="52" t="str">
        <f>IF(AC30="","",VLOOKUP(AC30,'[1]シフト記号表（勤務時間帯）'!$D$6:$X$47,21,FALSE))</f>
        <v/>
      </c>
      <c r="AD31" s="52" t="str">
        <f>IF(AD30="","",VLOOKUP(AD30,'[1]シフト記号表（勤務時間帯）'!$D$6:$X$47,21,FALSE))</f>
        <v/>
      </c>
      <c r="AE31" s="52" t="str">
        <f>IF(AE30="","",VLOOKUP(AE30,'[1]シフト記号表（勤務時間帯）'!$D$6:$X$47,21,FALSE))</f>
        <v/>
      </c>
      <c r="AF31" s="52" t="str">
        <f>IF(AF30="","",VLOOKUP(AF30,'[1]シフト記号表（勤務時間帯）'!$D$6:$X$47,21,FALSE))</f>
        <v/>
      </c>
      <c r="AG31" s="52" t="str">
        <f>IF(AG30="","",VLOOKUP(AG30,'[1]シフト記号表（勤務時間帯）'!$D$6:$X$47,21,FALSE))</f>
        <v/>
      </c>
      <c r="AH31" s="53" t="str">
        <f>IF(AH30="","",VLOOKUP(AH30,'[1]シフト記号表（勤務時間帯）'!$D$6:$X$47,21,FALSE))</f>
        <v/>
      </c>
      <c r="AI31" s="51" t="str">
        <f>IF(AI30="","",VLOOKUP(AI30,'[1]シフト記号表（勤務時間帯）'!$D$6:$X$47,21,FALSE))</f>
        <v/>
      </c>
      <c r="AJ31" s="52" t="str">
        <f>IF(AJ30="","",VLOOKUP(AJ30,'[1]シフト記号表（勤務時間帯）'!$D$6:$X$47,21,FALSE))</f>
        <v/>
      </c>
      <c r="AK31" s="52" t="str">
        <f>IF(AK30="","",VLOOKUP(AK30,'[1]シフト記号表（勤務時間帯）'!$D$6:$X$47,21,FALSE))</f>
        <v/>
      </c>
      <c r="AL31" s="52" t="str">
        <f>IF(AL30="","",VLOOKUP(AL30,'[1]シフト記号表（勤務時間帯）'!$D$6:$X$47,21,FALSE))</f>
        <v/>
      </c>
      <c r="AM31" s="52" t="str">
        <f>IF(AM30="","",VLOOKUP(AM30,'[1]シフト記号表（勤務時間帯）'!$D$6:$X$47,21,FALSE))</f>
        <v/>
      </c>
      <c r="AN31" s="52" t="str">
        <f>IF(AN30="","",VLOOKUP(AN30,'[1]シフト記号表（勤務時間帯）'!$D$6:$X$47,21,FALSE))</f>
        <v/>
      </c>
      <c r="AO31" s="53" t="str">
        <f>IF(AO30="","",VLOOKUP(AO30,'[1]シフト記号表（勤務時間帯）'!$D$6:$X$47,21,FALSE))</f>
        <v/>
      </c>
      <c r="AP31" s="51" t="str">
        <f>IF(AP30="","",VLOOKUP(AP30,'[1]シフト記号表（勤務時間帯）'!$D$6:$X$47,21,FALSE))</f>
        <v/>
      </c>
      <c r="AQ31" s="52" t="str">
        <f>IF(AQ30="","",VLOOKUP(AQ30,'[1]シフト記号表（勤務時間帯）'!$D$6:$X$47,21,FALSE))</f>
        <v/>
      </c>
      <c r="AR31" s="52" t="str">
        <f>IF(AR30="","",VLOOKUP(AR30,'[1]シフト記号表（勤務時間帯）'!$D$6:$X$47,21,FALSE))</f>
        <v/>
      </c>
      <c r="AS31" s="52" t="str">
        <f>IF(AS30="","",VLOOKUP(AS30,'[1]シフト記号表（勤務時間帯）'!$D$6:$X$47,21,FALSE))</f>
        <v/>
      </c>
      <c r="AT31" s="52" t="str">
        <f>IF(AT30="","",VLOOKUP(AT30,'[1]シフト記号表（勤務時間帯）'!$D$6:$X$47,21,FALSE))</f>
        <v/>
      </c>
      <c r="AU31" s="52" t="str">
        <f>IF(AU30="","",VLOOKUP(AU30,'[1]シフト記号表（勤務時間帯）'!$D$6:$X$47,21,FALSE))</f>
        <v/>
      </c>
      <c r="AV31" s="53" t="str">
        <f>IF(AV30="","",VLOOKUP(AV30,'[1]シフト記号表（勤務時間帯）'!$D$6:$X$47,21,FALSE))</f>
        <v/>
      </c>
      <c r="AW31" s="51" t="str">
        <f>IF(AW30="","",VLOOKUP(AW30,'[1]シフト記号表（勤務時間帯）'!$D$6:$X$47,21,FALSE))</f>
        <v/>
      </c>
      <c r="AX31" s="52" t="str">
        <f>IF(AX30="","",VLOOKUP(AX30,'[1]シフト記号表（勤務時間帯）'!$D$6:$X$47,21,FALSE))</f>
        <v/>
      </c>
      <c r="AY31" s="52" t="str">
        <f>IF(AY30="","",VLOOKUP(AY30,'[1]シフト記号表（勤務時間帯）'!$D$6:$X$47,21,FALSE))</f>
        <v/>
      </c>
      <c r="AZ31" s="434">
        <f>IF($BC$3="４週",SUM(U31:AV31),IF($BC$3="暦月",SUM(U31:AY31),""))</f>
        <v>0</v>
      </c>
      <c r="BA31" s="435"/>
      <c r="BB31" s="436">
        <f>IF($BC$3="４週",AZ31/4,IF($BC$3="暦月",(AZ31/($BC$8/7)),""))</f>
        <v>0</v>
      </c>
      <c r="BC31" s="435"/>
      <c r="BD31" s="306"/>
      <c r="BE31" s="307"/>
      <c r="BF31" s="307"/>
      <c r="BG31" s="307"/>
      <c r="BH31" s="308"/>
    </row>
    <row r="32" spans="2:60" ht="20.25" customHeight="1" x14ac:dyDescent="0.45">
      <c r="B32" s="133"/>
      <c r="C32" s="276"/>
      <c r="D32" s="277"/>
      <c r="E32" s="278"/>
      <c r="F32" s="134"/>
      <c r="G32" s="135">
        <f>C30</f>
        <v>0</v>
      </c>
      <c r="H32" s="301"/>
      <c r="I32" s="463"/>
      <c r="J32" s="464"/>
      <c r="K32" s="464"/>
      <c r="L32" s="465"/>
      <c r="M32" s="466"/>
      <c r="N32" s="467"/>
      <c r="O32" s="468"/>
      <c r="P32" s="136" t="s">
        <v>69</v>
      </c>
      <c r="Q32" s="153"/>
      <c r="R32" s="153"/>
      <c r="S32" s="138"/>
      <c r="T32" s="139"/>
      <c r="U32" s="55" t="str">
        <f>IF(U30="","",VLOOKUP(U30,'[1]シフト記号表（勤務時間帯）'!$D$6:$Z$47,23,FALSE))</f>
        <v/>
      </c>
      <c r="V32" s="56" t="str">
        <f>IF(V30="","",VLOOKUP(V30,'[1]シフト記号表（勤務時間帯）'!$D$6:$Z$47,23,FALSE))</f>
        <v/>
      </c>
      <c r="W32" s="56" t="str">
        <f>IF(W30="","",VLOOKUP(W30,'[1]シフト記号表（勤務時間帯）'!$D$6:$Z$47,23,FALSE))</f>
        <v/>
      </c>
      <c r="X32" s="56" t="str">
        <f>IF(X30="","",VLOOKUP(X30,'[1]シフト記号表（勤務時間帯）'!$D$6:$Z$47,23,FALSE))</f>
        <v/>
      </c>
      <c r="Y32" s="56" t="str">
        <f>IF(Y30="","",VLOOKUP(Y30,'[1]シフト記号表（勤務時間帯）'!$D$6:$Z$47,23,FALSE))</f>
        <v/>
      </c>
      <c r="Z32" s="56" t="str">
        <f>IF(Z30="","",VLOOKUP(Z30,'[1]シフト記号表（勤務時間帯）'!$D$6:$Z$47,23,FALSE))</f>
        <v/>
      </c>
      <c r="AA32" s="57" t="str">
        <f>IF(AA30="","",VLOOKUP(AA30,'[1]シフト記号表（勤務時間帯）'!$D$6:$Z$47,23,FALSE))</f>
        <v/>
      </c>
      <c r="AB32" s="55" t="str">
        <f>IF(AB30="","",VLOOKUP(AB30,'[1]シフト記号表（勤務時間帯）'!$D$6:$Z$47,23,FALSE))</f>
        <v/>
      </c>
      <c r="AC32" s="56" t="str">
        <f>IF(AC30="","",VLOOKUP(AC30,'[1]シフト記号表（勤務時間帯）'!$D$6:$Z$47,23,FALSE))</f>
        <v/>
      </c>
      <c r="AD32" s="56" t="str">
        <f>IF(AD30="","",VLOOKUP(AD30,'[1]シフト記号表（勤務時間帯）'!$D$6:$Z$47,23,FALSE))</f>
        <v/>
      </c>
      <c r="AE32" s="56" t="str">
        <f>IF(AE30="","",VLOOKUP(AE30,'[1]シフト記号表（勤務時間帯）'!$D$6:$Z$47,23,FALSE))</f>
        <v/>
      </c>
      <c r="AF32" s="56" t="str">
        <f>IF(AF30="","",VLOOKUP(AF30,'[1]シフト記号表（勤務時間帯）'!$D$6:$Z$47,23,FALSE))</f>
        <v/>
      </c>
      <c r="AG32" s="56" t="str">
        <f>IF(AG30="","",VLOOKUP(AG30,'[1]シフト記号表（勤務時間帯）'!$D$6:$Z$47,23,FALSE))</f>
        <v/>
      </c>
      <c r="AH32" s="57" t="str">
        <f>IF(AH30="","",VLOOKUP(AH30,'[1]シフト記号表（勤務時間帯）'!$D$6:$Z$47,23,FALSE))</f>
        <v/>
      </c>
      <c r="AI32" s="55" t="str">
        <f>IF(AI30="","",VLOOKUP(AI30,'[1]シフト記号表（勤務時間帯）'!$D$6:$Z$47,23,FALSE))</f>
        <v/>
      </c>
      <c r="AJ32" s="56" t="str">
        <f>IF(AJ30="","",VLOOKUP(AJ30,'[1]シフト記号表（勤務時間帯）'!$D$6:$Z$47,23,FALSE))</f>
        <v/>
      </c>
      <c r="AK32" s="56" t="str">
        <f>IF(AK30="","",VLOOKUP(AK30,'[1]シフト記号表（勤務時間帯）'!$D$6:$Z$47,23,FALSE))</f>
        <v/>
      </c>
      <c r="AL32" s="56" t="str">
        <f>IF(AL30="","",VLOOKUP(AL30,'[1]シフト記号表（勤務時間帯）'!$D$6:$Z$47,23,FALSE))</f>
        <v/>
      </c>
      <c r="AM32" s="56" t="str">
        <f>IF(AM30="","",VLOOKUP(AM30,'[1]シフト記号表（勤務時間帯）'!$D$6:$Z$47,23,FALSE))</f>
        <v/>
      </c>
      <c r="AN32" s="56" t="str">
        <f>IF(AN30="","",VLOOKUP(AN30,'[1]シフト記号表（勤務時間帯）'!$D$6:$Z$47,23,FALSE))</f>
        <v/>
      </c>
      <c r="AO32" s="57" t="str">
        <f>IF(AO30="","",VLOOKUP(AO30,'[1]シフト記号表（勤務時間帯）'!$D$6:$Z$47,23,FALSE))</f>
        <v/>
      </c>
      <c r="AP32" s="55" t="str">
        <f>IF(AP30="","",VLOOKUP(AP30,'[1]シフト記号表（勤務時間帯）'!$D$6:$Z$47,23,FALSE))</f>
        <v/>
      </c>
      <c r="AQ32" s="56" t="str">
        <f>IF(AQ30="","",VLOOKUP(AQ30,'[1]シフト記号表（勤務時間帯）'!$D$6:$Z$47,23,FALSE))</f>
        <v/>
      </c>
      <c r="AR32" s="56" t="str">
        <f>IF(AR30="","",VLOOKUP(AR30,'[1]シフト記号表（勤務時間帯）'!$D$6:$Z$47,23,FALSE))</f>
        <v/>
      </c>
      <c r="AS32" s="56" t="str">
        <f>IF(AS30="","",VLOOKUP(AS30,'[1]シフト記号表（勤務時間帯）'!$D$6:$Z$47,23,FALSE))</f>
        <v/>
      </c>
      <c r="AT32" s="56" t="str">
        <f>IF(AT30="","",VLOOKUP(AT30,'[1]シフト記号表（勤務時間帯）'!$D$6:$Z$47,23,FALSE))</f>
        <v/>
      </c>
      <c r="AU32" s="56" t="str">
        <f>IF(AU30="","",VLOOKUP(AU30,'[1]シフト記号表（勤務時間帯）'!$D$6:$Z$47,23,FALSE))</f>
        <v/>
      </c>
      <c r="AV32" s="57" t="str">
        <f>IF(AV30="","",VLOOKUP(AV30,'[1]シフト記号表（勤務時間帯）'!$D$6:$Z$47,23,FALSE))</f>
        <v/>
      </c>
      <c r="AW32" s="55" t="str">
        <f>IF(AW30="","",VLOOKUP(AW30,'[1]シフト記号表（勤務時間帯）'!$D$6:$Z$47,23,FALSE))</f>
        <v/>
      </c>
      <c r="AX32" s="56" t="str">
        <f>IF(AX30="","",VLOOKUP(AX30,'[1]シフト記号表（勤務時間帯）'!$D$6:$Z$47,23,FALSE))</f>
        <v/>
      </c>
      <c r="AY32" s="56" t="str">
        <f>IF(AY30="","",VLOOKUP(AY30,'[1]シフト記号表（勤務時間帯）'!$D$6:$Z$47,23,FALSE))</f>
        <v/>
      </c>
      <c r="AZ32" s="437">
        <f>IF($BC$3="４週",SUM(U32:AV32),IF($BC$3="暦月",SUM(U32:AY32),""))</f>
        <v>0</v>
      </c>
      <c r="BA32" s="438"/>
      <c r="BB32" s="439">
        <f>IF($BC$3="４週",AZ32/4,IF($BC$3="暦月",(AZ32/($BC$8/7)),""))</f>
        <v>0</v>
      </c>
      <c r="BC32" s="438"/>
      <c r="BD32" s="309"/>
      <c r="BE32" s="310"/>
      <c r="BF32" s="310"/>
      <c r="BG32" s="310"/>
      <c r="BH32" s="311"/>
    </row>
    <row r="33" spans="2:60" ht="20.25" customHeight="1" x14ac:dyDescent="0.45">
      <c r="B33" s="140"/>
      <c r="C33" s="270"/>
      <c r="D33" s="271"/>
      <c r="E33" s="272"/>
      <c r="F33" s="128"/>
      <c r="G33" s="50"/>
      <c r="H33" s="443"/>
      <c r="I33" s="444"/>
      <c r="J33" s="445"/>
      <c r="K33" s="445"/>
      <c r="L33" s="446"/>
      <c r="M33" s="453"/>
      <c r="N33" s="454"/>
      <c r="O33" s="455"/>
      <c r="P33" s="143" t="s">
        <v>67</v>
      </c>
      <c r="Q33" s="144"/>
      <c r="R33" s="144"/>
      <c r="S33" s="145"/>
      <c r="T33" s="146"/>
      <c r="U33" s="147"/>
      <c r="V33" s="148"/>
      <c r="W33" s="148"/>
      <c r="X33" s="148"/>
      <c r="Y33" s="148"/>
      <c r="Z33" s="148"/>
      <c r="AA33" s="149"/>
      <c r="AB33" s="147"/>
      <c r="AC33" s="148"/>
      <c r="AD33" s="148"/>
      <c r="AE33" s="148"/>
      <c r="AF33" s="148"/>
      <c r="AG33" s="148"/>
      <c r="AH33" s="149"/>
      <c r="AI33" s="147"/>
      <c r="AJ33" s="148"/>
      <c r="AK33" s="148"/>
      <c r="AL33" s="148"/>
      <c r="AM33" s="148"/>
      <c r="AN33" s="148"/>
      <c r="AO33" s="149"/>
      <c r="AP33" s="147"/>
      <c r="AQ33" s="148"/>
      <c r="AR33" s="148"/>
      <c r="AS33" s="148"/>
      <c r="AT33" s="148"/>
      <c r="AU33" s="148"/>
      <c r="AV33" s="149"/>
      <c r="AW33" s="147"/>
      <c r="AX33" s="148"/>
      <c r="AY33" s="148"/>
      <c r="AZ33" s="462"/>
      <c r="BA33" s="433"/>
      <c r="BB33" s="432"/>
      <c r="BC33" s="433"/>
      <c r="BD33" s="303"/>
      <c r="BE33" s="304"/>
      <c r="BF33" s="304"/>
      <c r="BG33" s="304"/>
      <c r="BH33" s="305"/>
    </row>
    <row r="34" spans="2:60" ht="20.25" customHeight="1" x14ac:dyDescent="0.45">
      <c r="B34" s="127">
        <f>B31+1</f>
        <v>5</v>
      </c>
      <c r="C34" s="273"/>
      <c r="D34" s="274"/>
      <c r="E34" s="275"/>
      <c r="F34" s="128">
        <f>C33</f>
        <v>0</v>
      </c>
      <c r="G34" s="50"/>
      <c r="H34" s="280"/>
      <c r="I34" s="447"/>
      <c r="J34" s="448"/>
      <c r="K34" s="448"/>
      <c r="L34" s="449"/>
      <c r="M34" s="456"/>
      <c r="N34" s="457"/>
      <c r="O34" s="458"/>
      <c r="P34" s="129" t="s">
        <v>68</v>
      </c>
      <c r="Q34" s="130"/>
      <c r="R34" s="130"/>
      <c r="S34" s="131"/>
      <c r="T34" s="132"/>
      <c r="U34" s="51" t="str">
        <f>IF(U33="","",VLOOKUP(U33,'[1]シフト記号表（勤務時間帯）'!$D$6:$X$47,21,FALSE))</f>
        <v/>
      </c>
      <c r="V34" s="52" t="str">
        <f>IF(V33="","",VLOOKUP(V33,'[1]シフト記号表（勤務時間帯）'!$D$6:$X$47,21,FALSE))</f>
        <v/>
      </c>
      <c r="W34" s="52" t="str">
        <f>IF(W33="","",VLOOKUP(W33,'[1]シフト記号表（勤務時間帯）'!$D$6:$X$47,21,FALSE))</f>
        <v/>
      </c>
      <c r="X34" s="52" t="str">
        <f>IF(X33="","",VLOOKUP(X33,'[1]シフト記号表（勤務時間帯）'!$D$6:$X$47,21,FALSE))</f>
        <v/>
      </c>
      <c r="Y34" s="52" t="str">
        <f>IF(Y33="","",VLOOKUP(Y33,'[1]シフト記号表（勤務時間帯）'!$D$6:$X$47,21,FALSE))</f>
        <v/>
      </c>
      <c r="Z34" s="52" t="str">
        <f>IF(Z33="","",VLOOKUP(Z33,'[1]シフト記号表（勤務時間帯）'!$D$6:$X$47,21,FALSE))</f>
        <v/>
      </c>
      <c r="AA34" s="53" t="str">
        <f>IF(AA33="","",VLOOKUP(AA33,'[1]シフト記号表（勤務時間帯）'!$D$6:$X$47,21,FALSE))</f>
        <v/>
      </c>
      <c r="AB34" s="51" t="str">
        <f>IF(AB33="","",VLOOKUP(AB33,'[1]シフト記号表（勤務時間帯）'!$D$6:$X$47,21,FALSE))</f>
        <v/>
      </c>
      <c r="AC34" s="52" t="str">
        <f>IF(AC33="","",VLOOKUP(AC33,'[1]シフト記号表（勤務時間帯）'!$D$6:$X$47,21,FALSE))</f>
        <v/>
      </c>
      <c r="AD34" s="52" t="str">
        <f>IF(AD33="","",VLOOKUP(AD33,'[1]シフト記号表（勤務時間帯）'!$D$6:$X$47,21,FALSE))</f>
        <v/>
      </c>
      <c r="AE34" s="52" t="str">
        <f>IF(AE33="","",VLOOKUP(AE33,'[1]シフト記号表（勤務時間帯）'!$D$6:$X$47,21,FALSE))</f>
        <v/>
      </c>
      <c r="AF34" s="52" t="str">
        <f>IF(AF33="","",VLOOKUP(AF33,'[1]シフト記号表（勤務時間帯）'!$D$6:$X$47,21,FALSE))</f>
        <v/>
      </c>
      <c r="AG34" s="52" t="str">
        <f>IF(AG33="","",VLOOKUP(AG33,'[1]シフト記号表（勤務時間帯）'!$D$6:$X$47,21,FALSE))</f>
        <v/>
      </c>
      <c r="AH34" s="53" t="str">
        <f>IF(AH33="","",VLOOKUP(AH33,'[1]シフト記号表（勤務時間帯）'!$D$6:$X$47,21,FALSE))</f>
        <v/>
      </c>
      <c r="AI34" s="51" t="str">
        <f>IF(AI33="","",VLOOKUP(AI33,'[1]シフト記号表（勤務時間帯）'!$D$6:$X$47,21,FALSE))</f>
        <v/>
      </c>
      <c r="AJ34" s="52" t="str">
        <f>IF(AJ33="","",VLOOKUP(AJ33,'[1]シフト記号表（勤務時間帯）'!$D$6:$X$47,21,FALSE))</f>
        <v/>
      </c>
      <c r="AK34" s="52" t="str">
        <f>IF(AK33="","",VLOOKUP(AK33,'[1]シフト記号表（勤務時間帯）'!$D$6:$X$47,21,FALSE))</f>
        <v/>
      </c>
      <c r="AL34" s="52" t="str">
        <f>IF(AL33="","",VLOOKUP(AL33,'[1]シフト記号表（勤務時間帯）'!$D$6:$X$47,21,FALSE))</f>
        <v/>
      </c>
      <c r="AM34" s="52" t="str">
        <f>IF(AM33="","",VLOOKUP(AM33,'[1]シフト記号表（勤務時間帯）'!$D$6:$X$47,21,FALSE))</f>
        <v/>
      </c>
      <c r="AN34" s="52" t="str">
        <f>IF(AN33="","",VLOOKUP(AN33,'[1]シフト記号表（勤務時間帯）'!$D$6:$X$47,21,FALSE))</f>
        <v/>
      </c>
      <c r="AO34" s="53" t="str">
        <f>IF(AO33="","",VLOOKUP(AO33,'[1]シフト記号表（勤務時間帯）'!$D$6:$X$47,21,FALSE))</f>
        <v/>
      </c>
      <c r="AP34" s="51" t="str">
        <f>IF(AP33="","",VLOOKUP(AP33,'[1]シフト記号表（勤務時間帯）'!$D$6:$X$47,21,FALSE))</f>
        <v/>
      </c>
      <c r="AQ34" s="52" t="str">
        <f>IF(AQ33="","",VLOOKUP(AQ33,'[1]シフト記号表（勤務時間帯）'!$D$6:$X$47,21,FALSE))</f>
        <v/>
      </c>
      <c r="AR34" s="52" t="str">
        <f>IF(AR33="","",VLOOKUP(AR33,'[1]シフト記号表（勤務時間帯）'!$D$6:$X$47,21,FALSE))</f>
        <v/>
      </c>
      <c r="AS34" s="52" t="str">
        <f>IF(AS33="","",VLOOKUP(AS33,'[1]シフト記号表（勤務時間帯）'!$D$6:$X$47,21,FALSE))</f>
        <v/>
      </c>
      <c r="AT34" s="52" t="str">
        <f>IF(AT33="","",VLOOKUP(AT33,'[1]シフト記号表（勤務時間帯）'!$D$6:$X$47,21,FALSE))</f>
        <v/>
      </c>
      <c r="AU34" s="52" t="str">
        <f>IF(AU33="","",VLOOKUP(AU33,'[1]シフト記号表（勤務時間帯）'!$D$6:$X$47,21,FALSE))</f>
        <v/>
      </c>
      <c r="AV34" s="53" t="str">
        <f>IF(AV33="","",VLOOKUP(AV33,'[1]シフト記号表（勤務時間帯）'!$D$6:$X$47,21,FALSE))</f>
        <v/>
      </c>
      <c r="AW34" s="51" t="str">
        <f>IF(AW33="","",VLOOKUP(AW33,'[1]シフト記号表（勤務時間帯）'!$D$6:$X$47,21,FALSE))</f>
        <v/>
      </c>
      <c r="AX34" s="52" t="str">
        <f>IF(AX33="","",VLOOKUP(AX33,'[1]シフト記号表（勤務時間帯）'!$D$6:$X$47,21,FALSE))</f>
        <v/>
      </c>
      <c r="AY34" s="52" t="str">
        <f>IF(AY33="","",VLOOKUP(AY33,'[1]シフト記号表（勤務時間帯）'!$D$6:$X$47,21,FALSE))</f>
        <v/>
      </c>
      <c r="AZ34" s="434">
        <f>IF($BC$3="４週",SUM(U34:AV34),IF($BC$3="暦月",SUM(U34:AY34),""))</f>
        <v>0</v>
      </c>
      <c r="BA34" s="435"/>
      <c r="BB34" s="436">
        <f>IF($BC$3="４週",AZ34/4,IF($BC$3="暦月",(AZ34/($BC$8/7)),""))</f>
        <v>0</v>
      </c>
      <c r="BC34" s="435"/>
      <c r="BD34" s="306"/>
      <c r="BE34" s="307"/>
      <c r="BF34" s="307"/>
      <c r="BG34" s="307"/>
      <c r="BH34" s="308"/>
    </row>
    <row r="35" spans="2:60" ht="20.25" customHeight="1" x14ac:dyDescent="0.45">
      <c r="B35" s="133"/>
      <c r="C35" s="276"/>
      <c r="D35" s="277"/>
      <c r="E35" s="278"/>
      <c r="F35" s="134"/>
      <c r="G35" s="135">
        <f>C33</f>
        <v>0</v>
      </c>
      <c r="H35" s="301"/>
      <c r="I35" s="463"/>
      <c r="J35" s="464"/>
      <c r="K35" s="464"/>
      <c r="L35" s="465"/>
      <c r="M35" s="466"/>
      <c r="N35" s="467"/>
      <c r="O35" s="468"/>
      <c r="P35" s="136" t="s">
        <v>69</v>
      </c>
      <c r="Q35" s="137"/>
      <c r="R35" s="137"/>
      <c r="S35" s="154"/>
      <c r="T35" s="155"/>
      <c r="U35" s="55" t="str">
        <f>IF(U33="","",VLOOKUP(U33,'[1]シフト記号表（勤務時間帯）'!$D$6:$Z$47,23,FALSE))</f>
        <v/>
      </c>
      <c r="V35" s="56" t="str">
        <f>IF(V33="","",VLOOKUP(V33,'[1]シフト記号表（勤務時間帯）'!$D$6:$Z$47,23,FALSE))</f>
        <v/>
      </c>
      <c r="W35" s="56" t="str">
        <f>IF(W33="","",VLOOKUP(W33,'[1]シフト記号表（勤務時間帯）'!$D$6:$Z$47,23,FALSE))</f>
        <v/>
      </c>
      <c r="X35" s="56" t="str">
        <f>IF(X33="","",VLOOKUP(X33,'[1]シフト記号表（勤務時間帯）'!$D$6:$Z$47,23,FALSE))</f>
        <v/>
      </c>
      <c r="Y35" s="56" t="str">
        <f>IF(Y33="","",VLOOKUP(Y33,'[1]シフト記号表（勤務時間帯）'!$D$6:$Z$47,23,FALSE))</f>
        <v/>
      </c>
      <c r="Z35" s="56" t="str">
        <f>IF(Z33="","",VLOOKUP(Z33,'[1]シフト記号表（勤務時間帯）'!$D$6:$Z$47,23,FALSE))</f>
        <v/>
      </c>
      <c r="AA35" s="57" t="str">
        <f>IF(AA33="","",VLOOKUP(AA33,'[1]シフト記号表（勤務時間帯）'!$D$6:$Z$47,23,FALSE))</f>
        <v/>
      </c>
      <c r="AB35" s="55" t="str">
        <f>IF(AB33="","",VLOOKUP(AB33,'[1]シフト記号表（勤務時間帯）'!$D$6:$Z$47,23,FALSE))</f>
        <v/>
      </c>
      <c r="AC35" s="56" t="str">
        <f>IF(AC33="","",VLOOKUP(AC33,'[1]シフト記号表（勤務時間帯）'!$D$6:$Z$47,23,FALSE))</f>
        <v/>
      </c>
      <c r="AD35" s="56" t="str">
        <f>IF(AD33="","",VLOOKUP(AD33,'[1]シフト記号表（勤務時間帯）'!$D$6:$Z$47,23,FALSE))</f>
        <v/>
      </c>
      <c r="AE35" s="56" t="str">
        <f>IF(AE33="","",VLOOKUP(AE33,'[1]シフト記号表（勤務時間帯）'!$D$6:$Z$47,23,FALSE))</f>
        <v/>
      </c>
      <c r="AF35" s="56" t="str">
        <f>IF(AF33="","",VLOOKUP(AF33,'[1]シフト記号表（勤務時間帯）'!$D$6:$Z$47,23,FALSE))</f>
        <v/>
      </c>
      <c r="AG35" s="56" t="str">
        <f>IF(AG33="","",VLOOKUP(AG33,'[1]シフト記号表（勤務時間帯）'!$D$6:$Z$47,23,FALSE))</f>
        <v/>
      </c>
      <c r="AH35" s="57" t="str">
        <f>IF(AH33="","",VLOOKUP(AH33,'[1]シフト記号表（勤務時間帯）'!$D$6:$Z$47,23,FALSE))</f>
        <v/>
      </c>
      <c r="AI35" s="55" t="str">
        <f>IF(AI33="","",VLOOKUP(AI33,'[1]シフト記号表（勤務時間帯）'!$D$6:$Z$47,23,FALSE))</f>
        <v/>
      </c>
      <c r="AJ35" s="56" t="str">
        <f>IF(AJ33="","",VLOOKUP(AJ33,'[1]シフト記号表（勤務時間帯）'!$D$6:$Z$47,23,FALSE))</f>
        <v/>
      </c>
      <c r="AK35" s="56" t="str">
        <f>IF(AK33="","",VLOOKUP(AK33,'[1]シフト記号表（勤務時間帯）'!$D$6:$Z$47,23,FALSE))</f>
        <v/>
      </c>
      <c r="AL35" s="56" t="str">
        <f>IF(AL33="","",VLOOKUP(AL33,'[1]シフト記号表（勤務時間帯）'!$D$6:$Z$47,23,FALSE))</f>
        <v/>
      </c>
      <c r="AM35" s="56" t="str">
        <f>IF(AM33="","",VLOOKUP(AM33,'[1]シフト記号表（勤務時間帯）'!$D$6:$Z$47,23,FALSE))</f>
        <v/>
      </c>
      <c r="AN35" s="56" t="str">
        <f>IF(AN33="","",VLOOKUP(AN33,'[1]シフト記号表（勤務時間帯）'!$D$6:$Z$47,23,FALSE))</f>
        <v/>
      </c>
      <c r="AO35" s="57" t="str">
        <f>IF(AO33="","",VLOOKUP(AO33,'[1]シフト記号表（勤務時間帯）'!$D$6:$Z$47,23,FALSE))</f>
        <v/>
      </c>
      <c r="AP35" s="55" t="str">
        <f>IF(AP33="","",VLOOKUP(AP33,'[1]シフト記号表（勤務時間帯）'!$D$6:$Z$47,23,FALSE))</f>
        <v/>
      </c>
      <c r="AQ35" s="56" t="str">
        <f>IF(AQ33="","",VLOOKUP(AQ33,'[1]シフト記号表（勤務時間帯）'!$D$6:$Z$47,23,FALSE))</f>
        <v/>
      </c>
      <c r="AR35" s="56" t="str">
        <f>IF(AR33="","",VLOOKUP(AR33,'[1]シフト記号表（勤務時間帯）'!$D$6:$Z$47,23,FALSE))</f>
        <v/>
      </c>
      <c r="AS35" s="56" t="str">
        <f>IF(AS33="","",VLOOKUP(AS33,'[1]シフト記号表（勤務時間帯）'!$D$6:$Z$47,23,FALSE))</f>
        <v/>
      </c>
      <c r="AT35" s="56" t="str">
        <f>IF(AT33="","",VLOOKUP(AT33,'[1]シフト記号表（勤務時間帯）'!$D$6:$Z$47,23,FALSE))</f>
        <v/>
      </c>
      <c r="AU35" s="56" t="str">
        <f>IF(AU33="","",VLOOKUP(AU33,'[1]シフト記号表（勤務時間帯）'!$D$6:$Z$47,23,FALSE))</f>
        <v/>
      </c>
      <c r="AV35" s="57" t="str">
        <f>IF(AV33="","",VLOOKUP(AV33,'[1]シフト記号表（勤務時間帯）'!$D$6:$Z$47,23,FALSE))</f>
        <v/>
      </c>
      <c r="AW35" s="55" t="str">
        <f>IF(AW33="","",VLOOKUP(AW33,'[1]シフト記号表（勤務時間帯）'!$D$6:$Z$47,23,FALSE))</f>
        <v/>
      </c>
      <c r="AX35" s="56" t="str">
        <f>IF(AX33="","",VLOOKUP(AX33,'[1]シフト記号表（勤務時間帯）'!$D$6:$Z$47,23,FALSE))</f>
        <v/>
      </c>
      <c r="AY35" s="56" t="str">
        <f>IF(AY33="","",VLOOKUP(AY33,'[1]シフト記号表（勤務時間帯）'!$D$6:$Z$47,23,FALSE))</f>
        <v/>
      </c>
      <c r="AZ35" s="437">
        <f>IF($BC$3="４週",SUM(U35:AV35),IF($BC$3="暦月",SUM(U35:AY35),""))</f>
        <v>0</v>
      </c>
      <c r="BA35" s="438"/>
      <c r="BB35" s="439">
        <f>IF($BC$3="４週",AZ35/4,IF($BC$3="暦月",(AZ35/($BC$8/7)),""))</f>
        <v>0</v>
      </c>
      <c r="BC35" s="438"/>
      <c r="BD35" s="309"/>
      <c r="BE35" s="310"/>
      <c r="BF35" s="310"/>
      <c r="BG35" s="310"/>
      <c r="BH35" s="311"/>
    </row>
    <row r="36" spans="2:60" ht="20.25" customHeight="1" x14ac:dyDescent="0.45">
      <c r="B36" s="140"/>
      <c r="C36" s="270"/>
      <c r="D36" s="271"/>
      <c r="E36" s="272"/>
      <c r="F36" s="128"/>
      <c r="G36" s="50"/>
      <c r="H36" s="443"/>
      <c r="I36" s="444"/>
      <c r="J36" s="445"/>
      <c r="K36" s="445"/>
      <c r="L36" s="446"/>
      <c r="M36" s="453"/>
      <c r="N36" s="454"/>
      <c r="O36" s="455"/>
      <c r="P36" s="143" t="s">
        <v>67</v>
      </c>
      <c r="Q36" s="150"/>
      <c r="R36" s="150"/>
      <c r="S36" s="151"/>
      <c r="T36" s="156"/>
      <c r="U36" s="147"/>
      <c r="V36" s="148"/>
      <c r="W36" s="148"/>
      <c r="X36" s="148"/>
      <c r="Y36" s="148"/>
      <c r="Z36" s="148"/>
      <c r="AA36" s="149"/>
      <c r="AB36" s="147"/>
      <c r="AC36" s="148"/>
      <c r="AD36" s="148"/>
      <c r="AE36" s="148"/>
      <c r="AF36" s="148"/>
      <c r="AG36" s="148"/>
      <c r="AH36" s="149"/>
      <c r="AI36" s="147"/>
      <c r="AJ36" s="148"/>
      <c r="AK36" s="148"/>
      <c r="AL36" s="148"/>
      <c r="AM36" s="148"/>
      <c r="AN36" s="148"/>
      <c r="AO36" s="149"/>
      <c r="AP36" s="147"/>
      <c r="AQ36" s="148"/>
      <c r="AR36" s="148"/>
      <c r="AS36" s="148"/>
      <c r="AT36" s="148"/>
      <c r="AU36" s="148"/>
      <c r="AV36" s="149"/>
      <c r="AW36" s="147"/>
      <c r="AX36" s="148"/>
      <c r="AY36" s="148"/>
      <c r="AZ36" s="462"/>
      <c r="BA36" s="433"/>
      <c r="BB36" s="432"/>
      <c r="BC36" s="433"/>
      <c r="BD36" s="303"/>
      <c r="BE36" s="304"/>
      <c r="BF36" s="304"/>
      <c r="BG36" s="304"/>
      <c r="BH36" s="305"/>
    </row>
    <row r="37" spans="2:60" ht="20.25" customHeight="1" x14ac:dyDescent="0.45">
      <c r="B37" s="127">
        <f>B34+1</f>
        <v>6</v>
      </c>
      <c r="C37" s="273"/>
      <c r="D37" s="274"/>
      <c r="E37" s="275"/>
      <c r="F37" s="128">
        <f>C36</f>
        <v>0</v>
      </c>
      <c r="G37" s="50"/>
      <c r="H37" s="280"/>
      <c r="I37" s="447"/>
      <c r="J37" s="448"/>
      <c r="K37" s="448"/>
      <c r="L37" s="449"/>
      <c r="M37" s="456"/>
      <c r="N37" s="457"/>
      <c r="O37" s="458"/>
      <c r="P37" s="129" t="s">
        <v>68</v>
      </c>
      <c r="Q37" s="130"/>
      <c r="R37" s="130"/>
      <c r="S37" s="131"/>
      <c r="T37" s="132"/>
      <c r="U37" s="51" t="str">
        <f>IF(U36="","",VLOOKUP(U36,'[1]シフト記号表（勤務時間帯）'!$D$6:$X$47,21,FALSE))</f>
        <v/>
      </c>
      <c r="V37" s="52" t="str">
        <f>IF(V36="","",VLOOKUP(V36,'[1]シフト記号表（勤務時間帯）'!$D$6:$X$47,21,FALSE))</f>
        <v/>
      </c>
      <c r="W37" s="52" t="str">
        <f>IF(W36="","",VLOOKUP(W36,'[1]シフト記号表（勤務時間帯）'!$D$6:$X$47,21,FALSE))</f>
        <v/>
      </c>
      <c r="X37" s="52" t="str">
        <f>IF(X36="","",VLOOKUP(X36,'[1]シフト記号表（勤務時間帯）'!$D$6:$X$47,21,FALSE))</f>
        <v/>
      </c>
      <c r="Y37" s="52" t="str">
        <f>IF(Y36="","",VLOOKUP(Y36,'[1]シフト記号表（勤務時間帯）'!$D$6:$X$47,21,FALSE))</f>
        <v/>
      </c>
      <c r="Z37" s="52" t="str">
        <f>IF(Z36="","",VLOOKUP(Z36,'[1]シフト記号表（勤務時間帯）'!$D$6:$X$47,21,FALSE))</f>
        <v/>
      </c>
      <c r="AA37" s="53" t="str">
        <f>IF(AA36="","",VLOOKUP(AA36,'[1]シフト記号表（勤務時間帯）'!$D$6:$X$47,21,FALSE))</f>
        <v/>
      </c>
      <c r="AB37" s="51" t="str">
        <f>IF(AB36="","",VLOOKUP(AB36,'[1]シフト記号表（勤務時間帯）'!$D$6:$X$47,21,FALSE))</f>
        <v/>
      </c>
      <c r="AC37" s="52" t="str">
        <f>IF(AC36="","",VLOOKUP(AC36,'[1]シフト記号表（勤務時間帯）'!$D$6:$X$47,21,FALSE))</f>
        <v/>
      </c>
      <c r="AD37" s="52" t="str">
        <f>IF(AD36="","",VLOOKUP(AD36,'[1]シフト記号表（勤務時間帯）'!$D$6:$X$47,21,FALSE))</f>
        <v/>
      </c>
      <c r="AE37" s="52" t="str">
        <f>IF(AE36="","",VLOOKUP(AE36,'[1]シフト記号表（勤務時間帯）'!$D$6:$X$47,21,FALSE))</f>
        <v/>
      </c>
      <c r="AF37" s="52" t="str">
        <f>IF(AF36="","",VLOOKUP(AF36,'[1]シフト記号表（勤務時間帯）'!$D$6:$X$47,21,FALSE))</f>
        <v/>
      </c>
      <c r="AG37" s="52" t="str">
        <f>IF(AG36="","",VLOOKUP(AG36,'[1]シフト記号表（勤務時間帯）'!$D$6:$X$47,21,FALSE))</f>
        <v/>
      </c>
      <c r="AH37" s="53" t="str">
        <f>IF(AH36="","",VLOOKUP(AH36,'[1]シフト記号表（勤務時間帯）'!$D$6:$X$47,21,FALSE))</f>
        <v/>
      </c>
      <c r="AI37" s="51" t="str">
        <f>IF(AI36="","",VLOOKUP(AI36,'[1]シフト記号表（勤務時間帯）'!$D$6:$X$47,21,FALSE))</f>
        <v/>
      </c>
      <c r="AJ37" s="52" t="str">
        <f>IF(AJ36="","",VLOOKUP(AJ36,'[1]シフト記号表（勤務時間帯）'!$D$6:$X$47,21,FALSE))</f>
        <v/>
      </c>
      <c r="AK37" s="52" t="str">
        <f>IF(AK36="","",VLOOKUP(AK36,'[1]シフト記号表（勤務時間帯）'!$D$6:$X$47,21,FALSE))</f>
        <v/>
      </c>
      <c r="AL37" s="52" t="str">
        <f>IF(AL36="","",VLOOKUP(AL36,'[1]シフト記号表（勤務時間帯）'!$D$6:$X$47,21,FALSE))</f>
        <v/>
      </c>
      <c r="AM37" s="52" t="str">
        <f>IF(AM36="","",VLOOKUP(AM36,'[1]シフト記号表（勤務時間帯）'!$D$6:$X$47,21,FALSE))</f>
        <v/>
      </c>
      <c r="AN37" s="52" t="str">
        <f>IF(AN36="","",VLOOKUP(AN36,'[1]シフト記号表（勤務時間帯）'!$D$6:$X$47,21,FALSE))</f>
        <v/>
      </c>
      <c r="AO37" s="53" t="str">
        <f>IF(AO36="","",VLOOKUP(AO36,'[1]シフト記号表（勤務時間帯）'!$D$6:$X$47,21,FALSE))</f>
        <v/>
      </c>
      <c r="AP37" s="51" t="str">
        <f>IF(AP36="","",VLOOKUP(AP36,'[1]シフト記号表（勤務時間帯）'!$D$6:$X$47,21,FALSE))</f>
        <v/>
      </c>
      <c r="AQ37" s="52" t="str">
        <f>IF(AQ36="","",VLOOKUP(AQ36,'[1]シフト記号表（勤務時間帯）'!$D$6:$X$47,21,FALSE))</f>
        <v/>
      </c>
      <c r="AR37" s="52" t="str">
        <f>IF(AR36="","",VLOOKUP(AR36,'[1]シフト記号表（勤務時間帯）'!$D$6:$X$47,21,FALSE))</f>
        <v/>
      </c>
      <c r="AS37" s="52" t="str">
        <f>IF(AS36="","",VLOOKUP(AS36,'[1]シフト記号表（勤務時間帯）'!$D$6:$X$47,21,FALSE))</f>
        <v/>
      </c>
      <c r="AT37" s="52" t="str">
        <f>IF(AT36="","",VLOOKUP(AT36,'[1]シフト記号表（勤務時間帯）'!$D$6:$X$47,21,FALSE))</f>
        <v/>
      </c>
      <c r="AU37" s="52" t="str">
        <f>IF(AU36="","",VLOOKUP(AU36,'[1]シフト記号表（勤務時間帯）'!$D$6:$X$47,21,FALSE))</f>
        <v/>
      </c>
      <c r="AV37" s="53" t="str">
        <f>IF(AV36="","",VLOOKUP(AV36,'[1]シフト記号表（勤務時間帯）'!$D$6:$X$47,21,FALSE))</f>
        <v/>
      </c>
      <c r="AW37" s="51" t="str">
        <f>IF(AW36="","",VLOOKUP(AW36,'[1]シフト記号表（勤務時間帯）'!$D$6:$X$47,21,FALSE))</f>
        <v/>
      </c>
      <c r="AX37" s="52" t="str">
        <f>IF(AX36="","",VLOOKUP(AX36,'[1]シフト記号表（勤務時間帯）'!$D$6:$X$47,21,FALSE))</f>
        <v/>
      </c>
      <c r="AY37" s="52" t="str">
        <f>IF(AY36="","",VLOOKUP(AY36,'[1]シフト記号表（勤務時間帯）'!$D$6:$X$47,21,FALSE))</f>
        <v/>
      </c>
      <c r="AZ37" s="434">
        <f>IF($BC$3="４週",SUM(U37:AV37),IF($BC$3="暦月",SUM(U37:AY37),""))</f>
        <v>0</v>
      </c>
      <c r="BA37" s="435"/>
      <c r="BB37" s="436">
        <f>IF($BC$3="４週",AZ37/4,IF($BC$3="暦月",(AZ37/($BC$8/7)),""))</f>
        <v>0</v>
      </c>
      <c r="BC37" s="435"/>
      <c r="BD37" s="306"/>
      <c r="BE37" s="307"/>
      <c r="BF37" s="307"/>
      <c r="BG37" s="307"/>
      <c r="BH37" s="308"/>
    </row>
    <row r="38" spans="2:60" ht="20.25" customHeight="1" x14ac:dyDescent="0.45">
      <c r="B38" s="133"/>
      <c r="C38" s="276"/>
      <c r="D38" s="277"/>
      <c r="E38" s="278"/>
      <c r="F38" s="134"/>
      <c r="G38" s="135">
        <f>C36</f>
        <v>0</v>
      </c>
      <c r="H38" s="301"/>
      <c r="I38" s="463"/>
      <c r="J38" s="464"/>
      <c r="K38" s="464"/>
      <c r="L38" s="465"/>
      <c r="M38" s="466"/>
      <c r="N38" s="467"/>
      <c r="O38" s="468"/>
      <c r="P38" s="136" t="s">
        <v>69</v>
      </c>
      <c r="Q38" s="153"/>
      <c r="R38" s="153"/>
      <c r="S38" s="138"/>
      <c r="T38" s="139"/>
      <c r="U38" s="55" t="str">
        <f>IF(U36="","",VLOOKUP(U36,'[1]シフト記号表（勤務時間帯）'!$D$6:$Z$47,23,FALSE))</f>
        <v/>
      </c>
      <c r="V38" s="56" t="str">
        <f>IF(V36="","",VLOOKUP(V36,'[1]シフト記号表（勤務時間帯）'!$D$6:$Z$47,23,FALSE))</f>
        <v/>
      </c>
      <c r="W38" s="56" t="str">
        <f>IF(W36="","",VLOOKUP(W36,'[1]シフト記号表（勤務時間帯）'!$D$6:$Z$47,23,FALSE))</f>
        <v/>
      </c>
      <c r="X38" s="56" t="str">
        <f>IF(X36="","",VLOOKUP(X36,'[1]シフト記号表（勤務時間帯）'!$D$6:$Z$47,23,FALSE))</f>
        <v/>
      </c>
      <c r="Y38" s="56" t="str">
        <f>IF(Y36="","",VLOOKUP(Y36,'[1]シフト記号表（勤務時間帯）'!$D$6:$Z$47,23,FALSE))</f>
        <v/>
      </c>
      <c r="Z38" s="56" t="str">
        <f>IF(Z36="","",VLOOKUP(Z36,'[1]シフト記号表（勤務時間帯）'!$D$6:$Z$47,23,FALSE))</f>
        <v/>
      </c>
      <c r="AA38" s="57" t="str">
        <f>IF(AA36="","",VLOOKUP(AA36,'[1]シフト記号表（勤務時間帯）'!$D$6:$Z$47,23,FALSE))</f>
        <v/>
      </c>
      <c r="AB38" s="55" t="str">
        <f>IF(AB36="","",VLOOKUP(AB36,'[1]シフト記号表（勤務時間帯）'!$D$6:$Z$47,23,FALSE))</f>
        <v/>
      </c>
      <c r="AC38" s="56" t="str">
        <f>IF(AC36="","",VLOOKUP(AC36,'[1]シフト記号表（勤務時間帯）'!$D$6:$Z$47,23,FALSE))</f>
        <v/>
      </c>
      <c r="AD38" s="56" t="str">
        <f>IF(AD36="","",VLOOKUP(AD36,'[1]シフト記号表（勤務時間帯）'!$D$6:$Z$47,23,FALSE))</f>
        <v/>
      </c>
      <c r="AE38" s="56" t="str">
        <f>IF(AE36="","",VLOOKUP(AE36,'[1]シフト記号表（勤務時間帯）'!$D$6:$Z$47,23,FALSE))</f>
        <v/>
      </c>
      <c r="AF38" s="56" t="str">
        <f>IF(AF36="","",VLOOKUP(AF36,'[1]シフト記号表（勤務時間帯）'!$D$6:$Z$47,23,FALSE))</f>
        <v/>
      </c>
      <c r="AG38" s="56" t="str">
        <f>IF(AG36="","",VLOOKUP(AG36,'[1]シフト記号表（勤務時間帯）'!$D$6:$Z$47,23,FALSE))</f>
        <v/>
      </c>
      <c r="AH38" s="57" t="str">
        <f>IF(AH36="","",VLOOKUP(AH36,'[1]シフト記号表（勤務時間帯）'!$D$6:$Z$47,23,FALSE))</f>
        <v/>
      </c>
      <c r="AI38" s="55" t="str">
        <f>IF(AI36="","",VLOOKUP(AI36,'[1]シフト記号表（勤務時間帯）'!$D$6:$Z$47,23,FALSE))</f>
        <v/>
      </c>
      <c r="AJ38" s="56" t="str">
        <f>IF(AJ36="","",VLOOKUP(AJ36,'[1]シフト記号表（勤務時間帯）'!$D$6:$Z$47,23,FALSE))</f>
        <v/>
      </c>
      <c r="AK38" s="56" t="str">
        <f>IF(AK36="","",VLOOKUP(AK36,'[1]シフト記号表（勤務時間帯）'!$D$6:$Z$47,23,FALSE))</f>
        <v/>
      </c>
      <c r="AL38" s="56" t="str">
        <f>IF(AL36="","",VLOOKUP(AL36,'[1]シフト記号表（勤務時間帯）'!$D$6:$Z$47,23,FALSE))</f>
        <v/>
      </c>
      <c r="AM38" s="56" t="str">
        <f>IF(AM36="","",VLOOKUP(AM36,'[1]シフト記号表（勤務時間帯）'!$D$6:$Z$47,23,FALSE))</f>
        <v/>
      </c>
      <c r="AN38" s="56" t="str">
        <f>IF(AN36="","",VLOOKUP(AN36,'[1]シフト記号表（勤務時間帯）'!$D$6:$Z$47,23,FALSE))</f>
        <v/>
      </c>
      <c r="AO38" s="57" t="str">
        <f>IF(AO36="","",VLOOKUP(AO36,'[1]シフト記号表（勤務時間帯）'!$D$6:$Z$47,23,FALSE))</f>
        <v/>
      </c>
      <c r="AP38" s="55" t="str">
        <f>IF(AP36="","",VLOOKUP(AP36,'[1]シフト記号表（勤務時間帯）'!$D$6:$Z$47,23,FALSE))</f>
        <v/>
      </c>
      <c r="AQ38" s="56" t="str">
        <f>IF(AQ36="","",VLOOKUP(AQ36,'[1]シフト記号表（勤務時間帯）'!$D$6:$Z$47,23,FALSE))</f>
        <v/>
      </c>
      <c r="AR38" s="56" t="str">
        <f>IF(AR36="","",VLOOKUP(AR36,'[1]シフト記号表（勤務時間帯）'!$D$6:$Z$47,23,FALSE))</f>
        <v/>
      </c>
      <c r="AS38" s="56" t="str">
        <f>IF(AS36="","",VLOOKUP(AS36,'[1]シフト記号表（勤務時間帯）'!$D$6:$Z$47,23,FALSE))</f>
        <v/>
      </c>
      <c r="AT38" s="56" t="str">
        <f>IF(AT36="","",VLOOKUP(AT36,'[1]シフト記号表（勤務時間帯）'!$D$6:$Z$47,23,FALSE))</f>
        <v/>
      </c>
      <c r="AU38" s="56" t="str">
        <f>IF(AU36="","",VLOOKUP(AU36,'[1]シフト記号表（勤務時間帯）'!$D$6:$Z$47,23,FALSE))</f>
        <v/>
      </c>
      <c r="AV38" s="57" t="str">
        <f>IF(AV36="","",VLOOKUP(AV36,'[1]シフト記号表（勤務時間帯）'!$D$6:$Z$47,23,FALSE))</f>
        <v/>
      </c>
      <c r="AW38" s="55" t="str">
        <f>IF(AW36="","",VLOOKUP(AW36,'[1]シフト記号表（勤務時間帯）'!$D$6:$Z$47,23,FALSE))</f>
        <v/>
      </c>
      <c r="AX38" s="56" t="str">
        <f>IF(AX36="","",VLOOKUP(AX36,'[1]シフト記号表（勤務時間帯）'!$D$6:$Z$47,23,FALSE))</f>
        <v/>
      </c>
      <c r="AY38" s="56" t="str">
        <f>IF(AY36="","",VLOOKUP(AY36,'[1]シフト記号表（勤務時間帯）'!$D$6:$Z$47,23,FALSE))</f>
        <v/>
      </c>
      <c r="AZ38" s="437">
        <f>IF($BC$3="４週",SUM(U38:AV38),IF($BC$3="暦月",SUM(U38:AY38),""))</f>
        <v>0</v>
      </c>
      <c r="BA38" s="438"/>
      <c r="BB38" s="439">
        <f>IF($BC$3="４週",AZ38/4,IF($BC$3="暦月",(AZ38/($BC$8/7)),""))</f>
        <v>0</v>
      </c>
      <c r="BC38" s="438"/>
      <c r="BD38" s="309"/>
      <c r="BE38" s="310"/>
      <c r="BF38" s="310"/>
      <c r="BG38" s="310"/>
      <c r="BH38" s="311"/>
    </row>
    <row r="39" spans="2:60" ht="20.25" customHeight="1" x14ac:dyDescent="0.45">
      <c r="B39" s="140"/>
      <c r="C39" s="270"/>
      <c r="D39" s="271"/>
      <c r="E39" s="272"/>
      <c r="F39" s="128"/>
      <c r="G39" s="50"/>
      <c r="H39" s="443"/>
      <c r="I39" s="444"/>
      <c r="J39" s="445"/>
      <c r="K39" s="445"/>
      <c r="L39" s="446"/>
      <c r="M39" s="453"/>
      <c r="N39" s="454"/>
      <c r="O39" s="455"/>
      <c r="P39" s="143" t="s">
        <v>67</v>
      </c>
      <c r="Q39" s="144"/>
      <c r="R39" s="144"/>
      <c r="S39" s="145"/>
      <c r="T39" s="146"/>
      <c r="U39" s="147"/>
      <c r="V39" s="148"/>
      <c r="W39" s="148"/>
      <c r="X39" s="148"/>
      <c r="Y39" s="148"/>
      <c r="Z39" s="148"/>
      <c r="AA39" s="149"/>
      <c r="AB39" s="147"/>
      <c r="AC39" s="148"/>
      <c r="AD39" s="148"/>
      <c r="AE39" s="148"/>
      <c r="AF39" s="148"/>
      <c r="AG39" s="148"/>
      <c r="AH39" s="149"/>
      <c r="AI39" s="147"/>
      <c r="AJ39" s="148"/>
      <c r="AK39" s="148"/>
      <c r="AL39" s="148"/>
      <c r="AM39" s="148"/>
      <c r="AN39" s="148"/>
      <c r="AO39" s="149"/>
      <c r="AP39" s="147"/>
      <c r="AQ39" s="148"/>
      <c r="AR39" s="148"/>
      <c r="AS39" s="148"/>
      <c r="AT39" s="148"/>
      <c r="AU39" s="148"/>
      <c r="AV39" s="149"/>
      <c r="AW39" s="147"/>
      <c r="AX39" s="148"/>
      <c r="AY39" s="148"/>
      <c r="AZ39" s="462"/>
      <c r="BA39" s="433"/>
      <c r="BB39" s="432"/>
      <c r="BC39" s="433"/>
      <c r="BD39" s="303"/>
      <c r="BE39" s="304"/>
      <c r="BF39" s="304"/>
      <c r="BG39" s="304"/>
      <c r="BH39" s="305"/>
    </row>
    <row r="40" spans="2:60" ht="20.25" customHeight="1" x14ac:dyDescent="0.45">
      <c r="B40" s="127">
        <f>B37+1</f>
        <v>7</v>
      </c>
      <c r="C40" s="273"/>
      <c r="D40" s="274"/>
      <c r="E40" s="275"/>
      <c r="F40" s="128">
        <f>C39</f>
        <v>0</v>
      </c>
      <c r="G40" s="50"/>
      <c r="H40" s="280"/>
      <c r="I40" s="447"/>
      <c r="J40" s="448"/>
      <c r="K40" s="448"/>
      <c r="L40" s="449"/>
      <c r="M40" s="456"/>
      <c r="N40" s="457"/>
      <c r="O40" s="458"/>
      <c r="P40" s="129" t="s">
        <v>68</v>
      </c>
      <c r="Q40" s="130"/>
      <c r="R40" s="130"/>
      <c r="S40" s="131"/>
      <c r="T40" s="132"/>
      <c r="U40" s="51" t="str">
        <f>IF(U39="","",VLOOKUP(U39,'[1]シフト記号表（勤務時間帯）'!$D$6:$X$47,21,FALSE))</f>
        <v/>
      </c>
      <c r="V40" s="52" t="str">
        <f>IF(V39="","",VLOOKUP(V39,'[1]シフト記号表（勤務時間帯）'!$D$6:$X$47,21,FALSE))</f>
        <v/>
      </c>
      <c r="W40" s="52" t="str">
        <f>IF(W39="","",VLOOKUP(W39,'[1]シフト記号表（勤務時間帯）'!$D$6:$X$47,21,FALSE))</f>
        <v/>
      </c>
      <c r="X40" s="52" t="str">
        <f>IF(X39="","",VLOOKUP(X39,'[1]シフト記号表（勤務時間帯）'!$D$6:$X$47,21,FALSE))</f>
        <v/>
      </c>
      <c r="Y40" s="52" t="str">
        <f>IF(Y39="","",VLOOKUP(Y39,'[1]シフト記号表（勤務時間帯）'!$D$6:$X$47,21,FALSE))</f>
        <v/>
      </c>
      <c r="Z40" s="52" t="str">
        <f>IF(Z39="","",VLOOKUP(Z39,'[1]シフト記号表（勤務時間帯）'!$D$6:$X$47,21,FALSE))</f>
        <v/>
      </c>
      <c r="AA40" s="53" t="str">
        <f>IF(AA39="","",VLOOKUP(AA39,'[1]シフト記号表（勤務時間帯）'!$D$6:$X$47,21,FALSE))</f>
        <v/>
      </c>
      <c r="AB40" s="51" t="str">
        <f>IF(AB39="","",VLOOKUP(AB39,'[1]シフト記号表（勤務時間帯）'!$D$6:$X$47,21,FALSE))</f>
        <v/>
      </c>
      <c r="AC40" s="52" t="str">
        <f>IF(AC39="","",VLOOKUP(AC39,'[1]シフト記号表（勤務時間帯）'!$D$6:$X$47,21,FALSE))</f>
        <v/>
      </c>
      <c r="AD40" s="52" t="str">
        <f>IF(AD39="","",VLOOKUP(AD39,'[1]シフト記号表（勤務時間帯）'!$D$6:$X$47,21,FALSE))</f>
        <v/>
      </c>
      <c r="AE40" s="52" t="str">
        <f>IF(AE39="","",VLOOKUP(AE39,'[1]シフト記号表（勤務時間帯）'!$D$6:$X$47,21,FALSE))</f>
        <v/>
      </c>
      <c r="AF40" s="52" t="str">
        <f>IF(AF39="","",VLOOKUP(AF39,'[1]シフト記号表（勤務時間帯）'!$D$6:$X$47,21,FALSE))</f>
        <v/>
      </c>
      <c r="AG40" s="52" t="str">
        <f>IF(AG39="","",VLOOKUP(AG39,'[1]シフト記号表（勤務時間帯）'!$D$6:$X$47,21,FALSE))</f>
        <v/>
      </c>
      <c r="AH40" s="53" t="str">
        <f>IF(AH39="","",VLOOKUP(AH39,'[1]シフト記号表（勤務時間帯）'!$D$6:$X$47,21,FALSE))</f>
        <v/>
      </c>
      <c r="AI40" s="51" t="str">
        <f>IF(AI39="","",VLOOKUP(AI39,'[1]シフト記号表（勤務時間帯）'!$D$6:$X$47,21,FALSE))</f>
        <v/>
      </c>
      <c r="AJ40" s="52" t="str">
        <f>IF(AJ39="","",VLOOKUP(AJ39,'[1]シフト記号表（勤務時間帯）'!$D$6:$X$47,21,FALSE))</f>
        <v/>
      </c>
      <c r="AK40" s="52" t="str">
        <f>IF(AK39="","",VLOOKUP(AK39,'[1]シフト記号表（勤務時間帯）'!$D$6:$X$47,21,FALSE))</f>
        <v/>
      </c>
      <c r="AL40" s="52" t="str">
        <f>IF(AL39="","",VLOOKUP(AL39,'[1]シフト記号表（勤務時間帯）'!$D$6:$X$47,21,FALSE))</f>
        <v/>
      </c>
      <c r="AM40" s="52" t="str">
        <f>IF(AM39="","",VLOOKUP(AM39,'[1]シフト記号表（勤務時間帯）'!$D$6:$X$47,21,FALSE))</f>
        <v/>
      </c>
      <c r="AN40" s="52" t="str">
        <f>IF(AN39="","",VLOOKUP(AN39,'[1]シフト記号表（勤務時間帯）'!$D$6:$X$47,21,FALSE))</f>
        <v/>
      </c>
      <c r="AO40" s="53" t="str">
        <f>IF(AO39="","",VLOOKUP(AO39,'[1]シフト記号表（勤務時間帯）'!$D$6:$X$47,21,FALSE))</f>
        <v/>
      </c>
      <c r="AP40" s="51" t="str">
        <f>IF(AP39="","",VLOOKUP(AP39,'[1]シフト記号表（勤務時間帯）'!$D$6:$X$47,21,FALSE))</f>
        <v/>
      </c>
      <c r="AQ40" s="52" t="str">
        <f>IF(AQ39="","",VLOOKUP(AQ39,'[1]シフト記号表（勤務時間帯）'!$D$6:$X$47,21,FALSE))</f>
        <v/>
      </c>
      <c r="AR40" s="52" t="str">
        <f>IF(AR39="","",VLOOKUP(AR39,'[1]シフト記号表（勤務時間帯）'!$D$6:$X$47,21,FALSE))</f>
        <v/>
      </c>
      <c r="AS40" s="52" t="str">
        <f>IF(AS39="","",VLOOKUP(AS39,'[1]シフト記号表（勤務時間帯）'!$D$6:$X$47,21,FALSE))</f>
        <v/>
      </c>
      <c r="AT40" s="52" t="str">
        <f>IF(AT39="","",VLOOKUP(AT39,'[1]シフト記号表（勤務時間帯）'!$D$6:$X$47,21,FALSE))</f>
        <v/>
      </c>
      <c r="AU40" s="52" t="str">
        <f>IF(AU39="","",VLOOKUP(AU39,'[1]シフト記号表（勤務時間帯）'!$D$6:$X$47,21,FALSE))</f>
        <v/>
      </c>
      <c r="AV40" s="53" t="str">
        <f>IF(AV39="","",VLOOKUP(AV39,'[1]シフト記号表（勤務時間帯）'!$D$6:$X$47,21,FALSE))</f>
        <v/>
      </c>
      <c r="AW40" s="51" t="str">
        <f>IF(AW39="","",VLOOKUP(AW39,'[1]シフト記号表（勤務時間帯）'!$D$6:$X$47,21,FALSE))</f>
        <v/>
      </c>
      <c r="AX40" s="52" t="str">
        <f>IF(AX39="","",VLOOKUP(AX39,'[1]シフト記号表（勤務時間帯）'!$D$6:$X$47,21,FALSE))</f>
        <v/>
      </c>
      <c r="AY40" s="52" t="str">
        <f>IF(AY39="","",VLOOKUP(AY39,'[1]シフト記号表（勤務時間帯）'!$D$6:$X$47,21,FALSE))</f>
        <v/>
      </c>
      <c r="AZ40" s="434">
        <f>IF($BC$3="４週",SUM(U40:AV40),IF($BC$3="暦月",SUM(U40:AY40),""))</f>
        <v>0</v>
      </c>
      <c r="BA40" s="435"/>
      <c r="BB40" s="436">
        <f>IF($BC$3="４週",AZ40/4,IF($BC$3="暦月",(AZ40/($BC$8/7)),""))</f>
        <v>0</v>
      </c>
      <c r="BC40" s="435"/>
      <c r="BD40" s="306"/>
      <c r="BE40" s="307"/>
      <c r="BF40" s="307"/>
      <c r="BG40" s="307"/>
      <c r="BH40" s="308"/>
    </row>
    <row r="41" spans="2:60" ht="20.25" customHeight="1" x14ac:dyDescent="0.45">
      <c r="B41" s="133"/>
      <c r="C41" s="276"/>
      <c r="D41" s="277"/>
      <c r="E41" s="278"/>
      <c r="F41" s="134"/>
      <c r="G41" s="135">
        <f>C39</f>
        <v>0</v>
      </c>
      <c r="H41" s="301"/>
      <c r="I41" s="463"/>
      <c r="J41" s="464"/>
      <c r="K41" s="464"/>
      <c r="L41" s="465"/>
      <c r="M41" s="466"/>
      <c r="N41" s="467"/>
      <c r="O41" s="468"/>
      <c r="P41" s="136" t="s">
        <v>69</v>
      </c>
      <c r="Q41" s="150"/>
      <c r="R41" s="150"/>
      <c r="S41" s="151"/>
      <c r="T41" s="152"/>
      <c r="U41" s="55" t="str">
        <f>IF(U39="","",VLOOKUP(U39,'[1]シフト記号表（勤務時間帯）'!$D$6:$Z$47,23,FALSE))</f>
        <v/>
      </c>
      <c r="V41" s="56" t="str">
        <f>IF(V39="","",VLOOKUP(V39,'[1]シフト記号表（勤務時間帯）'!$D$6:$Z$47,23,FALSE))</f>
        <v/>
      </c>
      <c r="W41" s="56" t="str">
        <f>IF(W39="","",VLOOKUP(W39,'[1]シフト記号表（勤務時間帯）'!$D$6:$Z$47,23,FALSE))</f>
        <v/>
      </c>
      <c r="X41" s="56" t="str">
        <f>IF(X39="","",VLOOKUP(X39,'[1]シフト記号表（勤務時間帯）'!$D$6:$Z$47,23,FALSE))</f>
        <v/>
      </c>
      <c r="Y41" s="56" t="str">
        <f>IF(Y39="","",VLOOKUP(Y39,'[1]シフト記号表（勤務時間帯）'!$D$6:$Z$47,23,FALSE))</f>
        <v/>
      </c>
      <c r="Z41" s="56" t="str">
        <f>IF(Z39="","",VLOOKUP(Z39,'[1]シフト記号表（勤務時間帯）'!$D$6:$Z$47,23,FALSE))</f>
        <v/>
      </c>
      <c r="AA41" s="57" t="str">
        <f>IF(AA39="","",VLOOKUP(AA39,'[1]シフト記号表（勤務時間帯）'!$D$6:$Z$47,23,FALSE))</f>
        <v/>
      </c>
      <c r="AB41" s="55" t="str">
        <f>IF(AB39="","",VLOOKUP(AB39,'[1]シフト記号表（勤務時間帯）'!$D$6:$Z$47,23,FALSE))</f>
        <v/>
      </c>
      <c r="AC41" s="56" t="str">
        <f>IF(AC39="","",VLOOKUP(AC39,'[1]シフト記号表（勤務時間帯）'!$D$6:$Z$47,23,FALSE))</f>
        <v/>
      </c>
      <c r="AD41" s="56" t="str">
        <f>IF(AD39="","",VLOOKUP(AD39,'[1]シフト記号表（勤務時間帯）'!$D$6:$Z$47,23,FALSE))</f>
        <v/>
      </c>
      <c r="AE41" s="56" t="str">
        <f>IF(AE39="","",VLOOKUP(AE39,'[1]シフト記号表（勤務時間帯）'!$D$6:$Z$47,23,FALSE))</f>
        <v/>
      </c>
      <c r="AF41" s="56" t="str">
        <f>IF(AF39="","",VLOOKUP(AF39,'[1]シフト記号表（勤務時間帯）'!$D$6:$Z$47,23,FALSE))</f>
        <v/>
      </c>
      <c r="AG41" s="56" t="str">
        <f>IF(AG39="","",VLOOKUP(AG39,'[1]シフト記号表（勤務時間帯）'!$D$6:$Z$47,23,FALSE))</f>
        <v/>
      </c>
      <c r="AH41" s="57" t="str">
        <f>IF(AH39="","",VLOOKUP(AH39,'[1]シフト記号表（勤務時間帯）'!$D$6:$Z$47,23,FALSE))</f>
        <v/>
      </c>
      <c r="AI41" s="55" t="str">
        <f>IF(AI39="","",VLOOKUP(AI39,'[1]シフト記号表（勤務時間帯）'!$D$6:$Z$47,23,FALSE))</f>
        <v/>
      </c>
      <c r="AJ41" s="56" t="str">
        <f>IF(AJ39="","",VLOOKUP(AJ39,'[1]シフト記号表（勤務時間帯）'!$D$6:$Z$47,23,FALSE))</f>
        <v/>
      </c>
      <c r="AK41" s="56" t="str">
        <f>IF(AK39="","",VLOOKUP(AK39,'[1]シフト記号表（勤務時間帯）'!$D$6:$Z$47,23,FALSE))</f>
        <v/>
      </c>
      <c r="AL41" s="56" t="str">
        <f>IF(AL39="","",VLOOKUP(AL39,'[1]シフト記号表（勤務時間帯）'!$D$6:$Z$47,23,FALSE))</f>
        <v/>
      </c>
      <c r="AM41" s="56" t="str">
        <f>IF(AM39="","",VLOOKUP(AM39,'[1]シフト記号表（勤務時間帯）'!$D$6:$Z$47,23,FALSE))</f>
        <v/>
      </c>
      <c r="AN41" s="56" t="str">
        <f>IF(AN39="","",VLOOKUP(AN39,'[1]シフト記号表（勤務時間帯）'!$D$6:$Z$47,23,FALSE))</f>
        <v/>
      </c>
      <c r="AO41" s="57" t="str">
        <f>IF(AO39="","",VLOOKUP(AO39,'[1]シフト記号表（勤務時間帯）'!$D$6:$Z$47,23,FALSE))</f>
        <v/>
      </c>
      <c r="AP41" s="55" t="str">
        <f>IF(AP39="","",VLOOKUP(AP39,'[1]シフト記号表（勤務時間帯）'!$D$6:$Z$47,23,FALSE))</f>
        <v/>
      </c>
      <c r="AQ41" s="56" t="str">
        <f>IF(AQ39="","",VLOOKUP(AQ39,'[1]シフト記号表（勤務時間帯）'!$D$6:$Z$47,23,FALSE))</f>
        <v/>
      </c>
      <c r="AR41" s="56" t="str">
        <f>IF(AR39="","",VLOOKUP(AR39,'[1]シフト記号表（勤務時間帯）'!$D$6:$Z$47,23,FALSE))</f>
        <v/>
      </c>
      <c r="AS41" s="56" t="str">
        <f>IF(AS39="","",VLOOKUP(AS39,'[1]シフト記号表（勤務時間帯）'!$D$6:$Z$47,23,FALSE))</f>
        <v/>
      </c>
      <c r="AT41" s="56" t="str">
        <f>IF(AT39="","",VLOOKUP(AT39,'[1]シフト記号表（勤務時間帯）'!$D$6:$Z$47,23,FALSE))</f>
        <v/>
      </c>
      <c r="AU41" s="56" t="str">
        <f>IF(AU39="","",VLOOKUP(AU39,'[1]シフト記号表（勤務時間帯）'!$D$6:$Z$47,23,FALSE))</f>
        <v/>
      </c>
      <c r="AV41" s="57" t="str">
        <f>IF(AV39="","",VLOOKUP(AV39,'[1]シフト記号表（勤務時間帯）'!$D$6:$Z$47,23,FALSE))</f>
        <v/>
      </c>
      <c r="AW41" s="55" t="str">
        <f>IF(AW39="","",VLOOKUP(AW39,'[1]シフト記号表（勤務時間帯）'!$D$6:$Z$47,23,FALSE))</f>
        <v/>
      </c>
      <c r="AX41" s="56" t="str">
        <f>IF(AX39="","",VLOOKUP(AX39,'[1]シフト記号表（勤務時間帯）'!$D$6:$Z$47,23,FALSE))</f>
        <v/>
      </c>
      <c r="AY41" s="56" t="str">
        <f>IF(AY39="","",VLOOKUP(AY39,'[1]シフト記号表（勤務時間帯）'!$D$6:$Z$47,23,FALSE))</f>
        <v/>
      </c>
      <c r="AZ41" s="437">
        <f>IF($BC$3="４週",SUM(U41:AV41),IF($BC$3="暦月",SUM(U41:AY41),""))</f>
        <v>0</v>
      </c>
      <c r="BA41" s="438"/>
      <c r="BB41" s="439">
        <f>IF($BC$3="４週",AZ41/4,IF($BC$3="暦月",(AZ41/($BC$8/7)),""))</f>
        <v>0</v>
      </c>
      <c r="BC41" s="438"/>
      <c r="BD41" s="309"/>
      <c r="BE41" s="310"/>
      <c r="BF41" s="310"/>
      <c r="BG41" s="310"/>
      <c r="BH41" s="311"/>
    </row>
    <row r="42" spans="2:60" ht="20.25" customHeight="1" x14ac:dyDescent="0.45">
      <c r="B42" s="140"/>
      <c r="C42" s="270"/>
      <c r="D42" s="271"/>
      <c r="E42" s="272"/>
      <c r="F42" s="128"/>
      <c r="G42" s="50"/>
      <c r="H42" s="443"/>
      <c r="I42" s="444"/>
      <c r="J42" s="445"/>
      <c r="K42" s="445"/>
      <c r="L42" s="446"/>
      <c r="M42" s="453"/>
      <c r="N42" s="454"/>
      <c r="O42" s="455"/>
      <c r="P42" s="143" t="s">
        <v>67</v>
      </c>
      <c r="Q42" s="144"/>
      <c r="R42" s="144"/>
      <c r="S42" s="145"/>
      <c r="T42" s="146"/>
      <c r="U42" s="147"/>
      <c r="V42" s="148"/>
      <c r="W42" s="148"/>
      <c r="X42" s="148"/>
      <c r="Y42" s="148"/>
      <c r="Z42" s="148"/>
      <c r="AA42" s="149"/>
      <c r="AB42" s="147"/>
      <c r="AC42" s="148"/>
      <c r="AD42" s="148"/>
      <c r="AE42" s="148"/>
      <c r="AF42" s="148"/>
      <c r="AG42" s="148"/>
      <c r="AH42" s="149"/>
      <c r="AI42" s="147"/>
      <c r="AJ42" s="148"/>
      <c r="AK42" s="148"/>
      <c r="AL42" s="148"/>
      <c r="AM42" s="148"/>
      <c r="AN42" s="148"/>
      <c r="AO42" s="149"/>
      <c r="AP42" s="147"/>
      <c r="AQ42" s="148"/>
      <c r="AR42" s="148"/>
      <c r="AS42" s="148"/>
      <c r="AT42" s="148"/>
      <c r="AU42" s="148"/>
      <c r="AV42" s="149"/>
      <c r="AW42" s="147"/>
      <c r="AX42" s="148"/>
      <c r="AY42" s="148"/>
      <c r="AZ42" s="462"/>
      <c r="BA42" s="433"/>
      <c r="BB42" s="432"/>
      <c r="BC42" s="433"/>
      <c r="BD42" s="303"/>
      <c r="BE42" s="304"/>
      <c r="BF42" s="304"/>
      <c r="BG42" s="304"/>
      <c r="BH42" s="305"/>
    </row>
    <row r="43" spans="2:60" ht="20.25" customHeight="1" x14ac:dyDescent="0.45">
      <c r="B43" s="127">
        <f>B40+1</f>
        <v>8</v>
      </c>
      <c r="C43" s="273"/>
      <c r="D43" s="274"/>
      <c r="E43" s="275"/>
      <c r="F43" s="128">
        <f>C42</f>
        <v>0</v>
      </c>
      <c r="G43" s="50"/>
      <c r="H43" s="280"/>
      <c r="I43" s="447"/>
      <c r="J43" s="448"/>
      <c r="K43" s="448"/>
      <c r="L43" s="449"/>
      <c r="M43" s="456"/>
      <c r="N43" s="457"/>
      <c r="O43" s="458"/>
      <c r="P43" s="129" t="s">
        <v>68</v>
      </c>
      <c r="Q43" s="130"/>
      <c r="R43" s="130"/>
      <c r="S43" s="131"/>
      <c r="T43" s="132"/>
      <c r="U43" s="51" t="str">
        <f>IF(U42="","",VLOOKUP(U42,'[1]シフト記号表（勤務時間帯）'!$D$6:$X$47,21,FALSE))</f>
        <v/>
      </c>
      <c r="V43" s="52" t="str">
        <f>IF(V42="","",VLOOKUP(V42,'[1]シフト記号表（勤務時間帯）'!$D$6:$X$47,21,FALSE))</f>
        <v/>
      </c>
      <c r="W43" s="52" t="str">
        <f>IF(W42="","",VLOOKUP(W42,'[1]シフト記号表（勤務時間帯）'!$D$6:$X$47,21,FALSE))</f>
        <v/>
      </c>
      <c r="X43" s="52" t="str">
        <f>IF(X42="","",VLOOKUP(X42,'[1]シフト記号表（勤務時間帯）'!$D$6:$X$47,21,FALSE))</f>
        <v/>
      </c>
      <c r="Y43" s="52" t="str">
        <f>IF(Y42="","",VLOOKUP(Y42,'[1]シフト記号表（勤務時間帯）'!$D$6:$X$47,21,FALSE))</f>
        <v/>
      </c>
      <c r="Z43" s="52" t="str">
        <f>IF(Z42="","",VLOOKUP(Z42,'[1]シフト記号表（勤務時間帯）'!$D$6:$X$47,21,FALSE))</f>
        <v/>
      </c>
      <c r="AA43" s="53" t="str">
        <f>IF(AA42="","",VLOOKUP(AA42,'[1]シフト記号表（勤務時間帯）'!$D$6:$X$47,21,FALSE))</f>
        <v/>
      </c>
      <c r="AB43" s="51" t="str">
        <f>IF(AB42="","",VLOOKUP(AB42,'[1]シフト記号表（勤務時間帯）'!$D$6:$X$47,21,FALSE))</f>
        <v/>
      </c>
      <c r="AC43" s="52" t="str">
        <f>IF(AC42="","",VLOOKUP(AC42,'[1]シフト記号表（勤務時間帯）'!$D$6:$X$47,21,FALSE))</f>
        <v/>
      </c>
      <c r="AD43" s="52" t="str">
        <f>IF(AD42="","",VLOOKUP(AD42,'[1]シフト記号表（勤務時間帯）'!$D$6:$X$47,21,FALSE))</f>
        <v/>
      </c>
      <c r="AE43" s="52" t="str">
        <f>IF(AE42="","",VLOOKUP(AE42,'[1]シフト記号表（勤務時間帯）'!$D$6:$X$47,21,FALSE))</f>
        <v/>
      </c>
      <c r="AF43" s="52" t="str">
        <f>IF(AF42="","",VLOOKUP(AF42,'[1]シフト記号表（勤務時間帯）'!$D$6:$X$47,21,FALSE))</f>
        <v/>
      </c>
      <c r="AG43" s="52" t="str">
        <f>IF(AG42="","",VLOOKUP(AG42,'[1]シフト記号表（勤務時間帯）'!$D$6:$X$47,21,FALSE))</f>
        <v/>
      </c>
      <c r="AH43" s="53" t="str">
        <f>IF(AH42="","",VLOOKUP(AH42,'[1]シフト記号表（勤務時間帯）'!$D$6:$X$47,21,FALSE))</f>
        <v/>
      </c>
      <c r="AI43" s="51" t="str">
        <f>IF(AI42="","",VLOOKUP(AI42,'[1]シフト記号表（勤務時間帯）'!$D$6:$X$47,21,FALSE))</f>
        <v/>
      </c>
      <c r="AJ43" s="52" t="str">
        <f>IF(AJ42="","",VLOOKUP(AJ42,'[1]シフト記号表（勤務時間帯）'!$D$6:$X$47,21,FALSE))</f>
        <v/>
      </c>
      <c r="AK43" s="52" t="str">
        <f>IF(AK42="","",VLOOKUP(AK42,'[1]シフト記号表（勤務時間帯）'!$D$6:$X$47,21,FALSE))</f>
        <v/>
      </c>
      <c r="AL43" s="52" t="str">
        <f>IF(AL42="","",VLOOKUP(AL42,'[1]シフト記号表（勤務時間帯）'!$D$6:$X$47,21,FALSE))</f>
        <v/>
      </c>
      <c r="AM43" s="52" t="str">
        <f>IF(AM42="","",VLOOKUP(AM42,'[1]シフト記号表（勤務時間帯）'!$D$6:$X$47,21,FALSE))</f>
        <v/>
      </c>
      <c r="AN43" s="52" t="str">
        <f>IF(AN42="","",VLOOKUP(AN42,'[1]シフト記号表（勤務時間帯）'!$D$6:$X$47,21,FALSE))</f>
        <v/>
      </c>
      <c r="AO43" s="53" t="str">
        <f>IF(AO42="","",VLOOKUP(AO42,'[1]シフト記号表（勤務時間帯）'!$D$6:$X$47,21,FALSE))</f>
        <v/>
      </c>
      <c r="AP43" s="51" t="str">
        <f>IF(AP42="","",VLOOKUP(AP42,'[1]シフト記号表（勤務時間帯）'!$D$6:$X$47,21,FALSE))</f>
        <v/>
      </c>
      <c r="AQ43" s="52" t="str">
        <f>IF(AQ42="","",VLOOKUP(AQ42,'[1]シフト記号表（勤務時間帯）'!$D$6:$X$47,21,FALSE))</f>
        <v/>
      </c>
      <c r="AR43" s="52" t="str">
        <f>IF(AR42="","",VLOOKUP(AR42,'[1]シフト記号表（勤務時間帯）'!$D$6:$X$47,21,FALSE))</f>
        <v/>
      </c>
      <c r="AS43" s="52" t="str">
        <f>IF(AS42="","",VLOOKUP(AS42,'[1]シフト記号表（勤務時間帯）'!$D$6:$X$47,21,FALSE))</f>
        <v/>
      </c>
      <c r="AT43" s="52" t="str">
        <f>IF(AT42="","",VLOOKUP(AT42,'[1]シフト記号表（勤務時間帯）'!$D$6:$X$47,21,FALSE))</f>
        <v/>
      </c>
      <c r="AU43" s="52" t="str">
        <f>IF(AU42="","",VLOOKUP(AU42,'[1]シフト記号表（勤務時間帯）'!$D$6:$X$47,21,FALSE))</f>
        <v/>
      </c>
      <c r="AV43" s="53" t="str">
        <f>IF(AV42="","",VLOOKUP(AV42,'[1]シフト記号表（勤務時間帯）'!$D$6:$X$47,21,FALSE))</f>
        <v/>
      </c>
      <c r="AW43" s="51" t="str">
        <f>IF(AW42="","",VLOOKUP(AW42,'[1]シフト記号表（勤務時間帯）'!$D$6:$X$47,21,FALSE))</f>
        <v/>
      </c>
      <c r="AX43" s="52" t="str">
        <f>IF(AX42="","",VLOOKUP(AX42,'[1]シフト記号表（勤務時間帯）'!$D$6:$X$47,21,FALSE))</f>
        <v/>
      </c>
      <c r="AY43" s="52" t="str">
        <f>IF(AY42="","",VLOOKUP(AY42,'[1]シフト記号表（勤務時間帯）'!$D$6:$X$47,21,FALSE))</f>
        <v/>
      </c>
      <c r="AZ43" s="434">
        <f>IF($BC$3="４週",SUM(U43:AV43),IF($BC$3="暦月",SUM(U43:AY43),""))</f>
        <v>0</v>
      </c>
      <c r="BA43" s="435"/>
      <c r="BB43" s="436">
        <f>IF($BC$3="４週",AZ43/4,IF($BC$3="暦月",(AZ43/($BC$8/7)),""))</f>
        <v>0</v>
      </c>
      <c r="BC43" s="435"/>
      <c r="BD43" s="306"/>
      <c r="BE43" s="307"/>
      <c r="BF43" s="307"/>
      <c r="BG43" s="307"/>
      <c r="BH43" s="308"/>
    </row>
    <row r="44" spans="2:60" ht="20.25" customHeight="1" x14ac:dyDescent="0.45">
      <c r="B44" s="133"/>
      <c r="C44" s="276"/>
      <c r="D44" s="277"/>
      <c r="E44" s="278"/>
      <c r="F44" s="134"/>
      <c r="G44" s="135">
        <f>C42</f>
        <v>0</v>
      </c>
      <c r="H44" s="301"/>
      <c r="I44" s="463"/>
      <c r="J44" s="464"/>
      <c r="K44" s="464"/>
      <c r="L44" s="465"/>
      <c r="M44" s="466"/>
      <c r="N44" s="467"/>
      <c r="O44" s="468"/>
      <c r="P44" s="136" t="s">
        <v>69</v>
      </c>
      <c r="Q44" s="153"/>
      <c r="R44" s="153"/>
      <c r="S44" s="138"/>
      <c r="T44" s="139"/>
      <c r="U44" s="55" t="str">
        <f>IF(U42="","",VLOOKUP(U42,'[1]シフト記号表（勤務時間帯）'!$D$6:$Z$47,23,FALSE))</f>
        <v/>
      </c>
      <c r="V44" s="56" t="str">
        <f>IF(V42="","",VLOOKUP(V42,'[1]シフト記号表（勤務時間帯）'!$D$6:$Z$47,23,FALSE))</f>
        <v/>
      </c>
      <c r="W44" s="56" t="str">
        <f>IF(W42="","",VLOOKUP(W42,'[1]シフト記号表（勤務時間帯）'!$D$6:$Z$47,23,FALSE))</f>
        <v/>
      </c>
      <c r="X44" s="56" t="str">
        <f>IF(X42="","",VLOOKUP(X42,'[1]シフト記号表（勤務時間帯）'!$D$6:$Z$47,23,FALSE))</f>
        <v/>
      </c>
      <c r="Y44" s="56" t="str">
        <f>IF(Y42="","",VLOOKUP(Y42,'[1]シフト記号表（勤務時間帯）'!$D$6:$Z$47,23,FALSE))</f>
        <v/>
      </c>
      <c r="Z44" s="56" t="str">
        <f>IF(Z42="","",VLOOKUP(Z42,'[1]シフト記号表（勤務時間帯）'!$D$6:$Z$47,23,FALSE))</f>
        <v/>
      </c>
      <c r="AA44" s="57" t="str">
        <f>IF(AA42="","",VLOOKUP(AA42,'[1]シフト記号表（勤務時間帯）'!$D$6:$Z$47,23,FALSE))</f>
        <v/>
      </c>
      <c r="AB44" s="55" t="str">
        <f>IF(AB42="","",VLOOKUP(AB42,'[1]シフト記号表（勤務時間帯）'!$D$6:$Z$47,23,FALSE))</f>
        <v/>
      </c>
      <c r="AC44" s="56" t="str">
        <f>IF(AC42="","",VLOOKUP(AC42,'[1]シフト記号表（勤務時間帯）'!$D$6:$Z$47,23,FALSE))</f>
        <v/>
      </c>
      <c r="AD44" s="56" t="str">
        <f>IF(AD42="","",VLOOKUP(AD42,'[1]シフト記号表（勤務時間帯）'!$D$6:$Z$47,23,FALSE))</f>
        <v/>
      </c>
      <c r="AE44" s="56" t="str">
        <f>IF(AE42="","",VLOOKUP(AE42,'[1]シフト記号表（勤務時間帯）'!$D$6:$Z$47,23,FALSE))</f>
        <v/>
      </c>
      <c r="AF44" s="56" t="str">
        <f>IF(AF42="","",VLOOKUP(AF42,'[1]シフト記号表（勤務時間帯）'!$D$6:$Z$47,23,FALSE))</f>
        <v/>
      </c>
      <c r="AG44" s="56" t="str">
        <f>IF(AG42="","",VLOOKUP(AG42,'[1]シフト記号表（勤務時間帯）'!$D$6:$Z$47,23,FALSE))</f>
        <v/>
      </c>
      <c r="AH44" s="57" t="str">
        <f>IF(AH42="","",VLOOKUP(AH42,'[1]シフト記号表（勤務時間帯）'!$D$6:$Z$47,23,FALSE))</f>
        <v/>
      </c>
      <c r="AI44" s="55" t="str">
        <f>IF(AI42="","",VLOOKUP(AI42,'[1]シフト記号表（勤務時間帯）'!$D$6:$Z$47,23,FALSE))</f>
        <v/>
      </c>
      <c r="AJ44" s="56" t="str">
        <f>IF(AJ42="","",VLOOKUP(AJ42,'[1]シフト記号表（勤務時間帯）'!$D$6:$Z$47,23,FALSE))</f>
        <v/>
      </c>
      <c r="AK44" s="56" t="str">
        <f>IF(AK42="","",VLOOKUP(AK42,'[1]シフト記号表（勤務時間帯）'!$D$6:$Z$47,23,FALSE))</f>
        <v/>
      </c>
      <c r="AL44" s="56" t="str">
        <f>IF(AL42="","",VLOOKUP(AL42,'[1]シフト記号表（勤務時間帯）'!$D$6:$Z$47,23,FALSE))</f>
        <v/>
      </c>
      <c r="AM44" s="56" t="str">
        <f>IF(AM42="","",VLOOKUP(AM42,'[1]シフト記号表（勤務時間帯）'!$D$6:$Z$47,23,FALSE))</f>
        <v/>
      </c>
      <c r="AN44" s="56" t="str">
        <f>IF(AN42="","",VLOOKUP(AN42,'[1]シフト記号表（勤務時間帯）'!$D$6:$Z$47,23,FALSE))</f>
        <v/>
      </c>
      <c r="AO44" s="57" t="str">
        <f>IF(AO42="","",VLOOKUP(AO42,'[1]シフト記号表（勤務時間帯）'!$D$6:$Z$47,23,FALSE))</f>
        <v/>
      </c>
      <c r="AP44" s="55" t="str">
        <f>IF(AP42="","",VLOOKUP(AP42,'[1]シフト記号表（勤務時間帯）'!$D$6:$Z$47,23,FALSE))</f>
        <v/>
      </c>
      <c r="AQ44" s="56" t="str">
        <f>IF(AQ42="","",VLOOKUP(AQ42,'[1]シフト記号表（勤務時間帯）'!$D$6:$Z$47,23,FALSE))</f>
        <v/>
      </c>
      <c r="AR44" s="56" t="str">
        <f>IF(AR42="","",VLOOKUP(AR42,'[1]シフト記号表（勤務時間帯）'!$D$6:$Z$47,23,FALSE))</f>
        <v/>
      </c>
      <c r="AS44" s="56" t="str">
        <f>IF(AS42="","",VLOOKUP(AS42,'[1]シフト記号表（勤務時間帯）'!$D$6:$Z$47,23,FALSE))</f>
        <v/>
      </c>
      <c r="AT44" s="56" t="str">
        <f>IF(AT42="","",VLOOKUP(AT42,'[1]シフト記号表（勤務時間帯）'!$D$6:$Z$47,23,FALSE))</f>
        <v/>
      </c>
      <c r="AU44" s="56" t="str">
        <f>IF(AU42="","",VLOOKUP(AU42,'[1]シフト記号表（勤務時間帯）'!$D$6:$Z$47,23,FALSE))</f>
        <v/>
      </c>
      <c r="AV44" s="57" t="str">
        <f>IF(AV42="","",VLOOKUP(AV42,'[1]シフト記号表（勤務時間帯）'!$D$6:$Z$47,23,FALSE))</f>
        <v/>
      </c>
      <c r="AW44" s="55" t="str">
        <f>IF(AW42="","",VLOOKUP(AW42,'[1]シフト記号表（勤務時間帯）'!$D$6:$Z$47,23,FALSE))</f>
        <v/>
      </c>
      <c r="AX44" s="56" t="str">
        <f>IF(AX42="","",VLOOKUP(AX42,'[1]シフト記号表（勤務時間帯）'!$D$6:$Z$47,23,FALSE))</f>
        <v/>
      </c>
      <c r="AY44" s="56" t="str">
        <f>IF(AY42="","",VLOOKUP(AY42,'[1]シフト記号表（勤務時間帯）'!$D$6:$Z$47,23,FALSE))</f>
        <v/>
      </c>
      <c r="AZ44" s="437">
        <f>IF($BC$3="４週",SUM(U44:AV44),IF($BC$3="暦月",SUM(U44:AY44),""))</f>
        <v>0</v>
      </c>
      <c r="BA44" s="438"/>
      <c r="BB44" s="439">
        <f>IF($BC$3="４週",AZ44/4,IF($BC$3="暦月",(AZ44/($BC$8/7)),""))</f>
        <v>0</v>
      </c>
      <c r="BC44" s="438"/>
      <c r="BD44" s="309"/>
      <c r="BE44" s="310"/>
      <c r="BF44" s="310"/>
      <c r="BG44" s="310"/>
      <c r="BH44" s="311"/>
    </row>
    <row r="45" spans="2:60" ht="20.25" customHeight="1" x14ac:dyDescent="0.45">
      <c r="B45" s="140"/>
      <c r="C45" s="270"/>
      <c r="D45" s="271"/>
      <c r="E45" s="272"/>
      <c r="F45" s="128"/>
      <c r="G45" s="50"/>
      <c r="H45" s="443"/>
      <c r="I45" s="444"/>
      <c r="J45" s="445"/>
      <c r="K45" s="445"/>
      <c r="L45" s="446"/>
      <c r="M45" s="453"/>
      <c r="N45" s="454"/>
      <c r="O45" s="455"/>
      <c r="P45" s="143" t="s">
        <v>67</v>
      </c>
      <c r="Q45" s="144"/>
      <c r="R45" s="144"/>
      <c r="S45" s="145"/>
      <c r="T45" s="146"/>
      <c r="U45" s="147"/>
      <c r="V45" s="148"/>
      <c r="W45" s="148"/>
      <c r="X45" s="148"/>
      <c r="Y45" s="148"/>
      <c r="Z45" s="148"/>
      <c r="AA45" s="149"/>
      <c r="AB45" s="147"/>
      <c r="AC45" s="148"/>
      <c r="AD45" s="148"/>
      <c r="AE45" s="148"/>
      <c r="AF45" s="148"/>
      <c r="AG45" s="148"/>
      <c r="AH45" s="149"/>
      <c r="AI45" s="147"/>
      <c r="AJ45" s="148"/>
      <c r="AK45" s="148"/>
      <c r="AL45" s="148"/>
      <c r="AM45" s="148"/>
      <c r="AN45" s="148"/>
      <c r="AO45" s="149"/>
      <c r="AP45" s="147"/>
      <c r="AQ45" s="148"/>
      <c r="AR45" s="148"/>
      <c r="AS45" s="148"/>
      <c r="AT45" s="148"/>
      <c r="AU45" s="148"/>
      <c r="AV45" s="149"/>
      <c r="AW45" s="147"/>
      <c r="AX45" s="148"/>
      <c r="AY45" s="148"/>
      <c r="AZ45" s="462"/>
      <c r="BA45" s="433"/>
      <c r="BB45" s="432"/>
      <c r="BC45" s="433"/>
      <c r="BD45" s="303"/>
      <c r="BE45" s="304"/>
      <c r="BF45" s="304"/>
      <c r="BG45" s="304"/>
      <c r="BH45" s="305"/>
    </row>
    <row r="46" spans="2:60" ht="20.25" customHeight="1" x14ac:dyDescent="0.45">
      <c r="B46" s="127">
        <f>B43+1</f>
        <v>9</v>
      </c>
      <c r="C46" s="273"/>
      <c r="D46" s="274"/>
      <c r="E46" s="275"/>
      <c r="F46" s="128">
        <f>C45</f>
        <v>0</v>
      </c>
      <c r="G46" s="50"/>
      <c r="H46" s="280"/>
      <c r="I46" s="447"/>
      <c r="J46" s="448"/>
      <c r="K46" s="448"/>
      <c r="L46" s="449"/>
      <c r="M46" s="456"/>
      <c r="N46" s="457"/>
      <c r="O46" s="458"/>
      <c r="P46" s="129" t="s">
        <v>68</v>
      </c>
      <c r="Q46" s="130"/>
      <c r="R46" s="130"/>
      <c r="S46" s="131"/>
      <c r="T46" s="132"/>
      <c r="U46" s="51" t="str">
        <f>IF(U45="","",VLOOKUP(U45,'[1]シフト記号表（勤務時間帯）'!$D$6:$X$47,21,FALSE))</f>
        <v/>
      </c>
      <c r="V46" s="52" t="str">
        <f>IF(V45="","",VLOOKUP(V45,'[1]シフト記号表（勤務時間帯）'!$D$6:$X$47,21,FALSE))</f>
        <v/>
      </c>
      <c r="W46" s="52" t="str">
        <f>IF(W45="","",VLOOKUP(W45,'[1]シフト記号表（勤務時間帯）'!$D$6:$X$47,21,FALSE))</f>
        <v/>
      </c>
      <c r="X46" s="52" t="str">
        <f>IF(X45="","",VLOOKUP(X45,'[1]シフト記号表（勤務時間帯）'!$D$6:$X$47,21,FALSE))</f>
        <v/>
      </c>
      <c r="Y46" s="52" t="str">
        <f>IF(Y45="","",VLOOKUP(Y45,'[1]シフト記号表（勤務時間帯）'!$D$6:$X$47,21,FALSE))</f>
        <v/>
      </c>
      <c r="Z46" s="52" t="str">
        <f>IF(Z45="","",VLOOKUP(Z45,'[1]シフト記号表（勤務時間帯）'!$D$6:$X$47,21,FALSE))</f>
        <v/>
      </c>
      <c r="AA46" s="53" t="str">
        <f>IF(AA45="","",VLOOKUP(AA45,'[1]シフト記号表（勤務時間帯）'!$D$6:$X$47,21,FALSE))</f>
        <v/>
      </c>
      <c r="AB46" s="51" t="str">
        <f>IF(AB45="","",VLOOKUP(AB45,'[1]シフト記号表（勤務時間帯）'!$D$6:$X$47,21,FALSE))</f>
        <v/>
      </c>
      <c r="AC46" s="52" t="str">
        <f>IF(AC45="","",VLOOKUP(AC45,'[1]シフト記号表（勤務時間帯）'!$D$6:$X$47,21,FALSE))</f>
        <v/>
      </c>
      <c r="AD46" s="52" t="str">
        <f>IF(AD45="","",VLOOKUP(AD45,'[1]シフト記号表（勤務時間帯）'!$D$6:$X$47,21,FALSE))</f>
        <v/>
      </c>
      <c r="AE46" s="52" t="str">
        <f>IF(AE45="","",VLOOKUP(AE45,'[1]シフト記号表（勤務時間帯）'!$D$6:$X$47,21,FALSE))</f>
        <v/>
      </c>
      <c r="AF46" s="52" t="str">
        <f>IF(AF45="","",VLOOKUP(AF45,'[1]シフト記号表（勤務時間帯）'!$D$6:$X$47,21,FALSE))</f>
        <v/>
      </c>
      <c r="AG46" s="52" t="str">
        <f>IF(AG45="","",VLOOKUP(AG45,'[1]シフト記号表（勤務時間帯）'!$D$6:$X$47,21,FALSE))</f>
        <v/>
      </c>
      <c r="AH46" s="53" t="str">
        <f>IF(AH45="","",VLOOKUP(AH45,'[1]シフト記号表（勤務時間帯）'!$D$6:$X$47,21,FALSE))</f>
        <v/>
      </c>
      <c r="AI46" s="51" t="str">
        <f>IF(AI45="","",VLOOKUP(AI45,'[1]シフト記号表（勤務時間帯）'!$D$6:$X$47,21,FALSE))</f>
        <v/>
      </c>
      <c r="AJ46" s="52" t="str">
        <f>IF(AJ45="","",VLOOKUP(AJ45,'[1]シフト記号表（勤務時間帯）'!$D$6:$X$47,21,FALSE))</f>
        <v/>
      </c>
      <c r="AK46" s="52" t="str">
        <f>IF(AK45="","",VLOOKUP(AK45,'[1]シフト記号表（勤務時間帯）'!$D$6:$X$47,21,FALSE))</f>
        <v/>
      </c>
      <c r="AL46" s="52" t="str">
        <f>IF(AL45="","",VLOOKUP(AL45,'[1]シフト記号表（勤務時間帯）'!$D$6:$X$47,21,FALSE))</f>
        <v/>
      </c>
      <c r="AM46" s="52" t="str">
        <f>IF(AM45="","",VLOOKUP(AM45,'[1]シフト記号表（勤務時間帯）'!$D$6:$X$47,21,FALSE))</f>
        <v/>
      </c>
      <c r="AN46" s="52" t="str">
        <f>IF(AN45="","",VLOOKUP(AN45,'[1]シフト記号表（勤務時間帯）'!$D$6:$X$47,21,FALSE))</f>
        <v/>
      </c>
      <c r="AO46" s="53" t="str">
        <f>IF(AO45="","",VLOOKUP(AO45,'[1]シフト記号表（勤務時間帯）'!$D$6:$X$47,21,FALSE))</f>
        <v/>
      </c>
      <c r="AP46" s="51" t="str">
        <f>IF(AP45="","",VLOOKUP(AP45,'[1]シフト記号表（勤務時間帯）'!$D$6:$X$47,21,FALSE))</f>
        <v/>
      </c>
      <c r="AQ46" s="52" t="str">
        <f>IF(AQ45="","",VLOOKUP(AQ45,'[1]シフト記号表（勤務時間帯）'!$D$6:$X$47,21,FALSE))</f>
        <v/>
      </c>
      <c r="AR46" s="52" t="str">
        <f>IF(AR45="","",VLOOKUP(AR45,'[1]シフト記号表（勤務時間帯）'!$D$6:$X$47,21,FALSE))</f>
        <v/>
      </c>
      <c r="AS46" s="52" t="str">
        <f>IF(AS45="","",VLOOKUP(AS45,'[1]シフト記号表（勤務時間帯）'!$D$6:$X$47,21,FALSE))</f>
        <v/>
      </c>
      <c r="AT46" s="52" t="str">
        <f>IF(AT45="","",VLOOKUP(AT45,'[1]シフト記号表（勤務時間帯）'!$D$6:$X$47,21,FALSE))</f>
        <v/>
      </c>
      <c r="AU46" s="52" t="str">
        <f>IF(AU45="","",VLOOKUP(AU45,'[1]シフト記号表（勤務時間帯）'!$D$6:$X$47,21,FALSE))</f>
        <v/>
      </c>
      <c r="AV46" s="53" t="str">
        <f>IF(AV45="","",VLOOKUP(AV45,'[1]シフト記号表（勤務時間帯）'!$D$6:$X$47,21,FALSE))</f>
        <v/>
      </c>
      <c r="AW46" s="51" t="str">
        <f>IF(AW45="","",VLOOKUP(AW45,'[1]シフト記号表（勤務時間帯）'!$D$6:$X$47,21,FALSE))</f>
        <v/>
      </c>
      <c r="AX46" s="52" t="str">
        <f>IF(AX45="","",VLOOKUP(AX45,'[1]シフト記号表（勤務時間帯）'!$D$6:$X$47,21,FALSE))</f>
        <v/>
      </c>
      <c r="AY46" s="52" t="str">
        <f>IF(AY45="","",VLOOKUP(AY45,'[1]シフト記号表（勤務時間帯）'!$D$6:$X$47,21,FALSE))</f>
        <v/>
      </c>
      <c r="AZ46" s="434">
        <f>IF($BC$3="４週",SUM(U46:AV46),IF($BC$3="暦月",SUM(U46:AY46),""))</f>
        <v>0</v>
      </c>
      <c r="BA46" s="435"/>
      <c r="BB46" s="436">
        <f>IF($BC$3="４週",AZ46/4,IF($BC$3="暦月",(AZ46/($BC$8/7)),""))</f>
        <v>0</v>
      </c>
      <c r="BC46" s="435"/>
      <c r="BD46" s="306"/>
      <c r="BE46" s="307"/>
      <c r="BF46" s="307"/>
      <c r="BG46" s="307"/>
      <c r="BH46" s="308"/>
    </row>
    <row r="47" spans="2:60" ht="20.25" customHeight="1" x14ac:dyDescent="0.45">
      <c r="B47" s="133"/>
      <c r="C47" s="276"/>
      <c r="D47" s="277"/>
      <c r="E47" s="278"/>
      <c r="F47" s="134"/>
      <c r="G47" s="135">
        <f>C45</f>
        <v>0</v>
      </c>
      <c r="H47" s="301"/>
      <c r="I47" s="463"/>
      <c r="J47" s="464"/>
      <c r="K47" s="464"/>
      <c r="L47" s="465"/>
      <c r="M47" s="466"/>
      <c r="N47" s="467"/>
      <c r="O47" s="468"/>
      <c r="P47" s="136" t="s">
        <v>69</v>
      </c>
      <c r="Q47" s="137"/>
      <c r="R47" s="137"/>
      <c r="S47" s="154"/>
      <c r="T47" s="155"/>
      <c r="U47" s="55" t="str">
        <f>IF(U45="","",VLOOKUP(U45,'[1]シフト記号表（勤務時間帯）'!$D$6:$Z$47,23,FALSE))</f>
        <v/>
      </c>
      <c r="V47" s="56" t="str">
        <f>IF(V45="","",VLOOKUP(V45,'[1]シフト記号表（勤務時間帯）'!$D$6:$Z$47,23,FALSE))</f>
        <v/>
      </c>
      <c r="W47" s="56" t="str">
        <f>IF(W45="","",VLOOKUP(W45,'[1]シフト記号表（勤務時間帯）'!$D$6:$Z$47,23,FALSE))</f>
        <v/>
      </c>
      <c r="X47" s="56" t="str">
        <f>IF(X45="","",VLOOKUP(X45,'[1]シフト記号表（勤務時間帯）'!$D$6:$Z$47,23,FALSE))</f>
        <v/>
      </c>
      <c r="Y47" s="56" t="str">
        <f>IF(Y45="","",VLOOKUP(Y45,'[1]シフト記号表（勤務時間帯）'!$D$6:$Z$47,23,FALSE))</f>
        <v/>
      </c>
      <c r="Z47" s="56" t="str">
        <f>IF(Z45="","",VLOOKUP(Z45,'[1]シフト記号表（勤務時間帯）'!$D$6:$Z$47,23,FALSE))</f>
        <v/>
      </c>
      <c r="AA47" s="57" t="str">
        <f>IF(AA45="","",VLOOKUP(AA45,'[1]シフト記号表（勤務時間帯）'!$D$6:$Z$47,23,FALSE))</f>
        <v/>
      </c>
      <c r="AB47" s="55" t="str">
        <f>IF(AB45="","",VLOOKUP(AB45,'[1]シフト記号表（勤務時間帯）'!$D$6:$Z$47,23,FALSE))</f>
        <v/>
      </c>
      <c r="AC47" s="56" t="str">
        <f>IF(AC45="","",VLOOKUP(AC45,'[1]シフト記号表（勤務時間帯）'!$D$6:$Z$47,23,FALSE))</f>
        <v/>
      </c>
      <c r="AD47" s="56" t="str">
        <f>IF(AD45="","",VLOOKUP(AD45,'[1]シフト記号表（勤務時間帯）'!$D$6:$Z$47,23,FALSE))</f>
        <v/>
      </c>
      <c r="AE47" s="56" t="str">
        <f>IF(AE45="","",VLOOKUP(AE45,'[1]シフト記号表（勤務時間帯）'!$D$6:$Z$47,23,FALSE))</f>
        <v/>
      </c>
      <c r="AF47" s="56" t="str">
        <f>IF(AF45="","",VLOOKUP(AF45,'[1]シフト記号表（勤務時間帯）'!$D$6:$Z$47,23,FALSE))</f>
        <v/>
      </c>
      <c r="AG47" s="56" t="str">
        <f>IF(AG45="","",VLOOKUP(AG45,'[1]シフト記号表（勤務時間帯）'!$D$6:$Z$47,23,FALSE))</f>
        <v/>
      </c>
      <c r="AH47" s="57" t="str">
        <f>IF(AH45="","",VLOOKUP(AH45,'[1]シフト記号表（勤務時間帯）'!$D$6:$Z$47,23,FALSE))</f>
        <v/>
      </c>
      <c r="AI47" s="55" t="str">
        <f>IF(AI45="","",VLOOKUP(AI45,'[1]シフト記号表（勤務時間帯）'!$D$6:$Z$47,23,FALSE))</f>
        <v/>
      </c>
      <c r="AJ47" s="56" t="str">
        <f>IF(AJ45="","",VLOOKUP(AJ45,'[1]シフト記号表（勤務時間帯）'!$D$6:$Z$47,23,FALSE))</f>
        <v/>
      </c>
      <c r="AK47" s="56" t="str">
        <f>IF(AK45="","",VLOOKUP(AK45,'[1]シフト記号表（勤務時間帯）'!$D$6:$Z$47,23,FALSE))</f>
        <v/>
      </c>
      <c r="AL47" s="56" t="str">
        <f>IF(AL45="","",VLOOKUP(AL45,'[1]シフト記号表（勤務時間帯）'!$D$6:$Z$47,23,FALSE))</f>
        <v/>
      </c>
      <c r="AM47" s="56" t="str">
        <f>IF(AM45="","",VLOOKUP(AM45,'[1]シフト記号表（勤務時間帯）'!$D$6:$Z$47,23,FALSE))</f>
        <v/>
      </c>
      <c r="AN47" s="56" t="str">
        <f>IF(AN45="","",VLOOKUP(AN45,'[1]シフト記号表（勤務時間帯）'!$D$6:$Z$47,23,FALSE))</f>
        <v/>
      </c>
      <c r="AO47" s="57" t="str">
        <f>IF(AO45="","",VLOOKUP(AO45,'[1]シフト記号表（勤務時間帯）'!$D$6:$Z$47,23,FALSE))</f>
        <v/>
      </c>
      <c r="AP47" s="55" t="str">
        <f>IF(AP45="","",VLOOKUP(AP45,'[1]シフト記号表（勤務時間帯）'!$D$6:$Z$47,23,FALSE))</f>
        <v/>
      </c>
      <c r="AQ47" s="56" t="str">
        <f>IF(AQ45="","",VLOOKUP(AQ45,'[1]シフト記号表（勤務時間帯）'!$D$6:$Z$47,23,FALSE))</f>
        <v/>
      </c>
      <c r="AR47" s="56" t="str">
        <f>IF(AR45="","",VLOOKUP(AR45,'[1]シフト記号表（勤務時間帯）'!$D$6:$Z$47,23,FALSE))</f>
        <v/>
      </c>
      <c r="AS47" s="56" t="str">
        <f>IF(AS45="","",VLOOKUP(AS45,'[1]シフト記号表（勤務時間帯）'!$D$6:$Z$47,23,FALSE))</f>
        <v/>
      </c>
      <c r="AT47" s="56" t="str">
        <f>IF(AT45="","",VLOOKUP(AT45,'[1]シフト記号表（勤務時間帯）'!$D$6:$Z$47,23,FALSE))</f>
        <v/>
      </c>
      <c r="AU47" s="56" t="str">
        <f>IF(AU45="","",VLOOKUP(AU45,'[1]シフト記号表（勤務時間帯）'!$D$6:$Z$47,23,FALSE))</f>
        <v/>
      </c>
      <c r="AV47" s="57" t="str">
        <f>IF(AV45="","",VLOOKUP(AV45,'[1]シフト記号表（勤務時間帯）'!$D$6:$Z$47,23,FALSE))</f>
        <v/>
      </c>
      <c r="AW47" s="55" t="str">
        <f>IF(AW45="","",VLOOKUP(AW45,'[1]シフト記号表（勤務時間帯）'!$D$6:$Z$47,23,FALSE))</f>
        <v/>
      </c>
      <c r="AX47" s="56" t="str">
        <f>IF(AX45="","",VLOOKUP(AX45,'[1]シフト記号表（勤務時間帯）'!$D$6:$Z$47,23,FALSE))</f>
        <v/>
      </c>
      <c r="AY47" s="56" t="str">
        <f>IF(AY45="","",VLOOKUP(AY45,'[1]シフト記号表（勤務時間帯）'!$D$6:$Z$47,23,FALSE))</f>
        <v/>
      </c>
      <c r="AZ47" s="437">
        <f>IF($BC$3="４週",SUM(U47:AV47),IF($BC$3="暦月",SUM(U47:AY47),""))</f>
        <v>0</v>
      </c>
      <c r="BA47" s="438"/>
      <c r="BB47" s="439">
        <f>IF($BC$3="４週",AZ47/4,IF($BC$3="暦月",(AZ47/($BC$8/7)),""))</f>
        <v>0</v>
      </c>
      <c r="BC47" s="438"/>
      <c r="BD47" s="309"/>
      <c r="BE47" s="310"/>
      <c r="BF47" s="310"/>
      <c r="BG47" s="310"/>
      <c r="BH47" s="311"/>
    </row>
    <row r="48" spans="2:60" ht="20.25" customHeight="1" x14ac:dyDescent="0.45">
      <c r="B48" s="140"/>
      <c r="C48" s="270"/>
      <c r="D48" s="271"/>
      <c r="E48" s="272"/>
      <c r="F48" s="128"/>
      <c r="G48" s="50"/>
      <c r="H48" s="443"/>
      <c r="I48" s="444"/>
      <c r="J48" s="445"/>
      <c r="K48" s="445"/>
      <c r="L48" s="446"/>
      <c r="M48" s="453"/>
      <c r="N48" s="454"/>
      <c r="O48" s="455"/>
      <c r="P48" s="143" t="s">
        <v>67</v>
      </c>
      <c r="Q48" s="150"/>
      <c r="R48" s="150"/>
      <c r="S48" s="151"/>
      <c r="T48" s="156"/>
      <c r="U48" s="147"/>
      <c r="V48" s="148"/>
      <c r="W48" s="148"/>
      <c r="X48" s="148"/>
      <c r="Y48" s="148"/>
      <c r="Z48" s="148"/>
      <c r="AA48" s="149"/>
      <c r="AB48" s="147"/>
      <c r="AC48" s="148"/>
      <c r="AD48" s="148"/>
      <c r="AE48" s="148"/>
      <c r="AF48" s="148"/>
      <c r="AG48" s="148"/>
      <c r="AH48" s="149"/>
      <c r="AI48" s="147"/>
      <c r="AJ48" s="148"/>
      <c r="AK48" s="148"/>
      <c r="AL48" s="148"/>
      <c r="AM48" s="148"/>
      <c r="AN48" s="148"/>
      <c r="AO48" s="149"/>
      <c r="AP48" s="147"/>
      <c r="AQ48" s="148"/>
      <c r="AR48" s="148"/>
      <c r="AS48" s="148"/>
      <c r="AT48" s="148"/>
      <c r="AU48" s="148"/>
      <c r="AV48" s="149"/>
      <c r="AW48" s="147"/>
      <c r="AX48" s="148"/>
      <c r="AY48" s="148"/>
      <c r="AZ48" s="462"/>
      <c r="BA48" s="433"/>
      <c r="BB48" s="432"/>
      <c r="BC48" s="433"/>
      <c r="BD48" s="303"/>
      <c r="BE48" s="304"/>
      <c r="BF48" s="304"/>
      <c r="BG48" s="304"/>
      <c r="BH48" s="305"/>
    </row>
    <row r="49" spans="2:60" ht="20.25" customHeight="1" x14ac:dyDescent="0.45">
      <c r="B49" s="127">
        <f>B46+1</f>
        <v>10</v>
      </c>
      <c r="C49" s="273"/>
      <c r="D49" s="274"/>
      <c r="E49" s="275"/>
      <c r="F49" s="128">
        <f>C48</f>
        <v>0</v>
      </c>
      <c r="G49" s="50"/>
      <c r="H49" s="280"/>
      <c r="I49" s="447"/>
      <c r="J49" s="448"/>
      <c r="K49" s="448"/>
      <c r="L49" s="449"/>
      <c r="M49" s="456"/>
      <c r="N49" s="457"/>
      <c r="O49" s="458"/>
      <c r="P49" s="129" t="s">
        <v>68</v>
      </c>
      <c r="Q49" s="130"/>
      <c r="R49" s="130"/>
      <c r="S49" s="131"/>
      <c r="T49" s="132"/>
      <c r="U49" s="51" t="str">
        <f>IF(U48="","",VLOOKUP(U48,'[1]シフト記号表（勤務時間帯）'!$D$6:$X$47,21,FALSE))</f>
        <v/>
      </c>
      <c r="V49" s="52" t="str">
        <f>IF(V48="","",VLOOKUP(V48,'[1]シフト記号表（勤務時間帯）'!$D$6:$X$47,21,FALSE))</f>
        <v/>
      </c>
      <c r="W49" s="52" t="str">
        <f>IF(W48="","",VLOOKUP(W48,'[1]シフト記号表（勤務時間帯）'!$D$6:$X$47,21,FALSE))</f>
        <v/>
      </c>
      <c r="X49" s="52" t="str">
        <f>IF(X48="","",VLOOKUP(X48,'[1]シフト記号表（勤務時間帯）'!$D$6:$X$47,21,FALSE))</f>
        <v/>
      </c>
      <c r="Y49" s="52" t="str">
        <f>IF(Y48="","",VLOOKUP(Y48,'[1]シフト記号表（勤務時間帯）'!$D$6:$X$47,21,FALSE))</f>
        <v/>
      </c>
      <c r="Z49" s="52" t="str">
        <f>IF(Z48="","",VLOOKUP(Z48,'[1]シフト記号表（勤務時間帯）'!$D$6:$X$47,21,FALSE))</f>
        <v/>
      </c>
      <c r="AA49" s="53" t="str">
        <f>IF(AA48="","",VLOOKUP(AA48,'[1]シフト記号表（勤務時間帯）'!$D$6:$X$47,21,FALSE))</f>
        <v/>
      </c>
      <c r="AB49" s="51" t="str">
        <f>IF(AB48="","",VLOOKUP(AB48,'[1]シフト記号表（勤務時間帯）'!$D$6:$X$47,21,FALSE))</f>
        <v/>
      </c>
      <c r="AC49" s="52" t="str">
        <f>IF(AC48="","",VLOOKUP(AC48,'[1]シフト記号表（勤務時間帯）'!$D$6:$X$47,21,FALSE))</f>
        <v/>
      </c>
      <c r="AD49" s="52" t="str">
        <f>IF(AD48="","",VLOOKUP(AD48,'[1]シフト記号表（勤務時間帯）'!$D$6:$X$47,21,FALSE))</f>
        <v/>
      </c>
      <c r="AE49" s="52" t="str">
        <f>IF(AE48="","",VLOOKUP(AE48,'[1]シフト記号表（勤務時間帯）'!$D$6:$X$47,21,FALSE))</f>
        <v/>
      </c>
      <c r="AF49" s="52" t="str">
        <f>IF(AF48="","",VLOOKUP(AF48,'[1]シフト記号表（勤務時間帯）'!$D$6:$X$47,21,FALSE))</f>
        <v/>
      </c>
      <c r="AG49" s="52" t="str">
        <f>IF(AG48="","",VLOOKUP(AG48,'[1]シフト記号表（勤務時間帯）'!$D$6:$X$47,21,FALSE))</f>
        <v/>
      </c>
      <c r="AH49" s="53" t="str">
        <f>IF(AH48="","",VLOOKUP(AH48,'[1]シフト記号表（勤務時間帯）'!$D$6:$X$47,21,FALSE))</f>
        <v/>
      </c>
      <c r="AI49" s="51" t="str">
        <f>IF(AI48="","",VLOOKUP(AI48,'[1]シフト記号表（勤務時間帯）'!$D$6:$X$47,21,FALSE))</f>
        <v/>
      </c>
      <c r="AJ49" s="52" t="str">
        <f>IF(AJ48="","",VLOOKUP(AJ48,'[1]シフト記号表（勤務時間帯）'!$D$6:$X$47,21,FALSE))</f>
        <v/>
      </c>
      <c r="AK49" s="52" t="str">
        <f>IF(AK48="","",VLOOKUP(AK48,'[1]シフト記号表（勤務時間帯）'!$D$6:$X$47,21,FALSE))</f>
        <v/>
      </c>
      <c r="AL49" s="52" t="str">
        <f>IF(AL48="","",VLOOKUP(AL48,'[1]シフト記号表（勤務時間帯）'!$D$6:$X$47,21,FALSE))</f>
        <v/>
      </c>
      <c r="AM49" s="52" t="str">
        <f>IF(AM48="","",VLOOKUP(AM48,'[1]シフト記号表（勤務時間帯）'!$D$6:$X$47,21,FALSE))</f>
        <v/>
      </c>
      <c r="AN49" s="52" t="str">
        <f>IF(AN48="","",VLOOKUP(AN48,'[1]シフト記号表（勤務時間帯）'!$D$6:$X$47,21,FALSE))</f>
        <v/>
      </c>
      <c r="AO49" s="53" t="str">
        <f>IF(AO48="","",VLOOKUP(AO48,'[1]シフト記号表（勤務時間帯）'!$D$6:$X$47,21,FALSE))</f>
        <v/>
      </c>
      <c r="AP49" s="51" t="str">
        <f>IF(AP48="","",VLOOKUP(AP48,'[1]シフト記号表（勤務時間帯）'!$D$6:$X$47,21,FALSE))</f>
        <v/>
      </c>
      <c r="AQ49" s="52" t="str">
        <f>IF(AQ48="","",VLOOKUP(AQ48,'[1]シフト記号表（勤務時間帯）'!$D$6:$X$47,21,FALSE))</f>
        <v/>
      </c>
      <c r="AR49" s="52" t="str">
        <f>IF(AR48="","",VLOOKUP(AR48,'[1]シフト記号表（勤務時間帯）'!$D$6:$X$47,21,FALSE))</f>
        <v/>
      </c>
      <c r="AS49" s="52" t="str">
        <f>IF(AS48="","",VLOOKUP(AS48,'[1]シフト記号表（勤務時間帯）'!$D$6:$X$47,21,FALSE))</f>
        <v/>
      </c>
      <c r="AT49" s="52" t="str">
        <f>IF(AT48="","",VLOOKUP(AT48,'[1]シフト記号表（勤務時間帯）'!$D$6:$X$47,21,FALSE))</f>
        <v/>
      </c>
      <c r="AU49" s="52" t="str">
        <f>IF(AU48="","",VLOOKUP(AU48,'[1]シフト記号表（勤務時間帯）'!$D$6:$X$47,21,FALSE))</f>
        <v/>
      </c>
      <c r="AV49" s="53" t="str">
        <f>IF(AV48="","",VLOOKUP(AV48,'[1]シフト記号表（勤務時間帯）'!$D$6:$X$47,21,FALSE))</f>
        <v/>
      </c>
      <c r="AW49" s="51" t="str">
        <f>IF(AW48="","",VLOOKUP(AW48,'[1]シフト記号表（勤務時間帯）'!$D$6:$X$47,21,FALSE))</f>
        <v/>
      </c>
      <c r="AX49" s="52" t="str">
        <f>IF(AX48="","",VLOOKUP(AX48,'[1]シフト記号表（勤務時間帯）'!$D$6:$X$47,21,FALSE))</f>
        <v/>
      </c>
      <c r="AY49" s="52" t="str">
        <f>IF(AY48="","",VLOOKUP(AY48,'[1]シフト記号表（勤務時間帯）'!$D$6:$X$47,21,FALSE))</f>
        <v/>
      </c>
      <c r="AZ49" s="434">
        <f>IF($BC$3="４週",SUM(U49:AV49),IF($BC$3="暦月",SUM(U49:AY49),""))</f>
        <v>0</v>
      </c>
      <c r="BA49" s="435"/>
      <c r="BB49" s="436">
        <f>IF($BC$3="４週",AZ49/4,IF($BC$3="暦月",(AZ49/($BC$8/7)),""))</f>
        <v>0</v>
      </c>
      <c r="BC49" s="435"/>
      <c r="BD49" s="306"/>
      <c r="BE49" s="307"/>
      <c r="BF49" s="307"/>
      <c r="BG49" s="307"/>
      <c r="BH49" s="308"/>
    </row>
    <row r="50" spans="2:60" ht="20.25" customHeight="1" x14ac:dyDescent="0.45">
      <c r="B50" s="133"/>
      <c r="C50" s="276"/>
      <c r="D50" s="277"/>
      <c r="E50" s="278"/>
      <c r="F50" s="134"/>
      <c r="G50" s="135">
        <f>C48</f>
        <v>0</v>
      </c>
      <c r="H50" s="301"/>
      <c r="I50" s="463"/>
      <c r="J50" s="464"/>
      <c r="K50" s="464"/>
      <c r="L50" s="465"/>
      <c r="M50" s="466"/>
      <c r="N50" s="467"/>
      <c r="O50" s="468"/>
      <c r="P50" s="157" t="s">
        <v>69</v>
      </c>
      <c r="Q50" s="158"/>
      <c r="R50" s="158"/>
      <c r="S50" s="159"/>
      <c r="T50" s="160"/>
      <c r="U50" s="55" t="str">
        <f>IF(U48="","",VLOOKUP(U48,'[1]シフト記号表（勤務時間帯）'!$D$6:$Z$47,23,FALSE))</f>
        <v/>
      </c>
      <c r="V50" s="56" t="str">
        <f>IF(V48="","",VLOOKUP(V48,'[1]シフト記号表（勤務時間帯）'!$D$6:$Z$47,23,FALSE))</f>
        <v/>
      </c>
      <c r="W50" s="56" t="str">
        <f>IF(W48="","",VLOOKUP(W48,'[1]シフト記号表（勤務時間帯）'!$D$6:$Z$47,23,FALSE))</f>
        <v/>
      </c>
      <c r="X50" s="56" t="str">
        <f>IF(X48="","",VLOOKUP(X48,'[1]シフト記号表（勤務時間帯）'!$D$6:$Z$47,23,FALSE))</f>
        <v/>
      </c>
      <c r="Y50" s="56" t="str">
        <f>IF(Y48="","",VLOOKUP(Y48,'[1]シフト記号表（勤務時間帯）'!$D$6:$Z$47,23,FALSE))</f>
        <v/>
      </c>
      <c r="Z50" s="56" t="str">
        <f>IF(Z48="","",VLOOKUP(Z48,'[1]シフト記号表（勤務時間帯）'!$D$6:$Z$47,23,FALSE))</f>
        <v/>
      </c>
      <c r="AA50" s="57" t="str">
        <f>IF(AA48="","",VLOOKUP(AA48,'[1]シフト記号表（勤務時間帯）'!$D$6:$Z$47,23,FALSE))</f>
        <v/>
      </c>
      <c r="AB50" s="55" t="str">
        <f>IF(AB48="","",VLOOKUP(AB48,'[1]シフト記号表（勤務時間帯）'!$D$6:$Z$47,23,FALSE))</f>
        <v/>
      </c>
      <c r="AC50" s="56" t="str">
        <f>IF(AC48="","",VLOOKUP(AC48,'[1]シフト記号表（勤務時間帯）'!$D$6:$Z$47,23,FALSE))</f>
        <v/>
      </c>
      <c r="AD50" s="56" t="str">
        <f>IF(AD48="","",VLOOKUP(AD48,'[1]シフト記号表（勤務時間帯）'!$D$6:$Z$47,23,FALSE))</f>
        <v/>
      </c>
      <c r="AE50" s="56" t="str">
        <f>IF(AE48="","",VLOOKUP(AE48,'[1]シフト記号表（勤務時間帯）'!$D$6:$Z$47,23,FALSE))</f>
        <v/>
      </c>
      <c r="AF50" s="56" t="str">
        <f>IF(AF48="","",VLOOKUP(AF48,'[1]シフト記号表（勤務時間帯）'!$D$6:$Z$47,23,FALSE))</f>
        <v/>
      </c>
      <c r="AG50" s="56" t="str">
        <f>IF(AG48="","",VLOOKUP(AG48,'[1]シフト記号表（勤務時間帯）'!$D$6:$Z$47,23,FALSE))</f>
        <v/>
      </c>
      <c r="AH50" s="57" t="str">
        <f>IF(AH48="","",VLOOKUP(AH48,'[1]シフト記号表（勤務時間帯）'!$D$6:$Z$47,23,FALSE))</f>
        <v/>
      </c>
      <c r="AI50" s="55" t="str">
        <f>IF(AI48="","",VLOOKUP(AI48,'[1]シフト記号表（勤務時間帯）'!$D$6:$Z$47,23,FALSE))</f>
        <v/>
      </c>
      <c r="AJ50" s="56" t="str">
        <f>IF(AJ48="","",VLOOKUP(AJ48,'[1]シフト記号表（勤務時間帯）'!$D$6:$Z$47,23,FALSE))</f>
        <v/>
      </c>
      <c r="AK50" s="56" t="str">
        <f>IF(AK48="","",VLOOKUP(AK48,'[1]シフト記号表（勤務時間帯）'!$D$6:$Z$47,23,FALSE))</f>
        <v/>
      </c>
      <c r="AL50" s="56" t="str">
        <f>IF(AL48="","",VLOOKUP(AL48,'[1]シフト記号表（勤務時間帯）'!$D$6:$Z$47,23,FALSE))</f>
        <v/>
      </c>
      <c r="AM50" s="56" t="str">
        <f>IF(AM48="","",VLOOKUP(AM48,'[1]シフト記号表（勤務時間帯）'!$D$6:$Z$47,23,FALSE))</f>
        <v/>
      </c>
      <c r="AN50" s="56" t="str">
        <f>IF(AN48="","",VLOOKUP(AN48,'[1]シフト記号表（勤務時間帯）'!$D$6:$Z$47,23,FALSE))</f>
        <v/>
      </c>
      <c r="AO50" s="57" t="str">
        <f>IF(AO48="","",VLOOKUP(AO48,'[1]シフト記号表（勤務時間帯）'!$D$6:$Z$47,23,FALSE))</f>
        <v/>
      </c>
      <c r="AP50" s="55" t="str">
        <f>IF(AP48="","",VLOOKUP(AP48,'[1]シフト記号表（勤務時間帯）'!$D$6:$Z$47,23,FALSE))</f>
        <v/>
      </c>
      <c r="AQ50" s="56" t="str">
        <f>IF(AQ48="","",VLOOKUP(AQ48,'[1]シフト記号表（勤務時間帯）'!$D$6:$Z$47,23,FALSE))</f>
        <v/>
      </c>
      <c r="AR50" s="56" t="str">
        <f>IF(AR48="","",VLOOKUP(AR48,'[1]シフト記号表（勤務時間帯）'!$D$6:$Z$47,23,FALSE))</f>
        <v/>
      </c>
      <c r="AS50" s="56" t="str">
        <f>IF(AS48="","",VLOOKUP(AS48,'[1]シフト記号表（勤務時間帯）'!$D$6:$Z$47,23,FALSE))</f>
        <v/>
      </c>
      <c r="AT50" s="56" t="str">
        <f>IF(AT48="","",VLOOKUP(AT48,'[1]シフト記号表（勤務時間帯）'!$D$6:$Z$47,23,FALSE))</f>
        <v/>
      </c>
      <c r="AU50" s="56" t="str">
        <f>IF(AU48="","",VLOOKUP(AU48,'[1]シフト記号表（勤務時間帯）'!$D$6:$Z$47,23,FALSE))</f>
        <v/>
      </c>
      <c r="AV50" s="57" t="str">
        <f>IF(AV48="","",VLOOKUP(AV48,'[1]シフト記号表（勤務時間帯）'!$D$6:$Z$47,23,FALSE))</f>
        <v/>
      </c>
      <c r="AW50" s="55" t="str">
        <f>IF(AW48="","",VLOOKUP(AW48,'[1]シフト記号表（勤務時間帯）'!$D$6:$Z$47,23,FALSE))</f>
        <v/>
      </c>
      <c r="AX50" s="56" t="str">
        <f>IF(AX48="","",VLOOKUP(AX48,'[1]シフト記号表（勤務時間帯）'!$D$6:$Z$47,23,FALSE))</f>
        <v/>
      </c>
      <c r="AY50" s="56" t="str">
        <f>IF(AY48="","",VLOOKUP(AY48,'[1]シフト記号表（勤務時間帯）'!$D$6:$Z$47,23,FALSE))</f>
        <v/>
      </c>
      <c r="AZ50" s="437">
        <f>IF($BC$3="４週",SUM(U50:AV50),IF($BC$3="暦月",SUM(U50:AY50),""))</f>
        <v>0</v>
      </c>
      <c r="BA50" s="438"/>
      <c r="BB50" s="439">
        <f>IF($BC$3="４週",AZ50/4,IF($BC$3="暦月",(AZ50/($BC$8/7)),""))</f>
        <v>0</v>
      </c>
      <c r="BC50" s="438"/>
      <c r="BD50" s="309"/>
      <c r="BE50" s="310"/>
      <c r="BF50" s="310"/>
      <c r="BG50" s="310"/>
      <c r="BH50" s="311"/>
    </row>
    <row r="51" spans="2:60" ht="20.25" customHeight="1" x14ac:dyDescent="0.45">
      <c r="B51" s="140"/>
      <c r="C51" s="270"/>
      <c r="D51" s="271"/>
      <c r="E51" s="272"/>
      <c r="F51" s="128"/>
      <c r="G51" s="50"/>
      <c r="H51" s="443"/>
      <c r="I51" s="444"/>
      <c r="J51" s="445"/>
      <c r="K51" s="445"/>
      <c r="L51" s="446"/>
      <c r="M51" s="453"/>
      <c r="N51" s="454"/>
      <c r="O51" s="455"/>
      <c r="P51" s="143" t="s">
        <v>67</v>
      </c>
      <c r="Q51" s="150"/>
      <c r="R51" s="150"/>
      <c r="S51" s="151"/>
      <c r="T51" s="156"/>
      <c r="U51" s="147"/>
      <c r="V51" s="148"/>
      <c r="W51" s="148"/>
      <c r="X51" s="148"/>
      <c r="Y51" s="148"/>
      <c r="Z51" s="148"/>
      <c r="AA51" s="149"/>
      <c r="AB51" s="147"/>
      <c r="AC51" s="148"/>
      <c r="AD51" s="148"/>
      <c r="AE51" s="148"/>
      <c r="AF51" s="148"/>
      <c r="AG51" s="148"/>
      <c r="AH51" s="149"/>
      <c r="AI51" s="147"/>
      <c r="AJ51" s="148"/>
      <c r="AK51" s="148"/>
      <c r="AL51" s="148"/>
      <c r="AM51" s="148"/>
      <c r="AN51" s="148"/>
      <c r="AO51" s="149"/>
      <c r="AP51" s="147"/>
      <c r="AQ51" s="148"/>
      <c r="AR51" s="148"/>
      <c r="AS51" s="148"/>
      <c r="AT51" s="148"/>
      <c r="AU51" s="148"/>
      <c r="AV51" s="149"/>
      <c r="AW51" s="147"/>
      <c r="AX51" s="148"/>
      <c r="AY51" s="148"/>
      <c r="AZ51" s="462"/>
      <c r="BA51" s="433"/>
      <c r="BB51" s="432"/>
      <c r="BC51" s="433"/>
      <c r="BD51" s="303"/>
      <c r="BE51" s="304"/>
      <c r="BF51" s="304"/>
      <c r="BG51" s="304"/>
      <c r="BH51" s="305"/>
    </row>
    <row r="52" spans="2:60" ht="20.25" customHeight="1" x14ac:dyDescent="0.45">
      <c r="B52" s="127">
        <f>B49+1</f>
        <v>11</v>
      </c>
      <c r="C52" s="273"/>
      <c r="D52" s="274"/>
      <c r="E52" s="275"/>
      <c r="F52" s="128">
        <f>C51</f>
        <v>0</v>
      </c>
      <c r="G52" s="50"/>
      <c r="H52" s="280"/>
      <c r="I52" s="447"/>
      <c r="J52" s="448"/>
      <c r="K52" s="448"/>
      <c r="L52" s="449"/>
      <c r="M52" s="456"/>
      <c r="N52" s="457"/>
      <c r="O52" s="458"/>
      <c r="P52" s="129" t="s">
        <v>68</v>
      </c>
      <c r="Q52" s="130"/>
      <c r="R52" s="130"/>
      <c r="S52" s="131"/>
      <c r="T52" s="132"/>
      <c r="U52" s="51" t="str">
        <f>IF(U51="","",VLOOKUP(U51,'[1]シフト記号表（勤務時間帯）'!$D$6:$X$47,21,FALSE))</f>
        <v/>
      </c>
      <c r="V52" s="52" t="str">
        <f>IF(V51="","",VLOOKUP(V51,'[1]シフト記号表（勤務時間帯）'!$D$6:$X$47,21,FALSE))</f>
        <v/>
      </c>
      <c r="W52" s="52" t="str">
        <f>IF(W51="","",VLOOKUP(W51,'[1]シフト記号表（勤務時間帯）'!$D$6:$X$47,21,FALSE))</f>
        <v/>
      </c>
      <c r="X52" s="52" t="str">
        <f>IF(X51="","",VLOOKUP(X51,'[1]シフト記号表（勤務時間帯）'!$D$6:$X$47,21,FALSE))</f>
        <v/>
      </c>
      <c r="Y52" s="52" t="str">
        <f>IF(Y51="","",VLOOKUP(Y51,'[1]シフト記号表（勤務時間帯）'!$D$6:$X$47,21,FALSE))</f>
        <v/>
      </c>
      <c r="Z52" s="52" t="str">
        <f>IF(Z51="","",VLOOKUP(Z51,'[1]シフト記号表（勤務時間帯）'!$D$6:$X$47,21,FALSE))</f>
        <v/>
      </c>
      <c r="AA52" s="53" t="str">
        <f>IF(AA51="","",VLOOKUP(AA51,'[1]シフト記号表（勤務時間帯）'!$D$6:$X$47,21,FALSE))</f>
        <v/>
      </c>
      <c r="AB52" s="51" t="str">
        <f>IF(AB51="","",VLOOKUP(AB51,'[1]シフト記号表（勤務時間帯）'!$D$6:$X$47,21,FALSE))</f>
        <v/>
      </c>
      <c r="AC52" s="52" t="str">
        <f>IF(AC51="","",VLOOKUP(AC51,'[1]シフト記号表（勤務時間帯）'!$D$6:$X$47,21,FALSE))</f>
        <v/>
      </c>
      <c r="AD52" s="52" t="str">
        <f>IF(AD51="","",VLOOKUP(AD51,'[1]シフト記号表（勤務時間帯）'!$D$6:$X$47,21,FALSE))</f>
        <v/>
      </c>
      <c r="AE52" s="52" t="str">
        <f>IF(AE51="","",VLOOKUP(AE51,'[1]シフト記号表（勤務時間帯）'!$D$6:$X$47,21,FALSE))</f>
        <v/>
      </c>
      <c r="AF52" s="52" t="str">
        <f>IF(AF51="","",VLOOKUP(AF51,'[1]シフト記号表（勤務時間帯）'!$D$6:$X$47,21,FALSE))</f>
        <v/>
      </c>
      <c r="AG52" s="52" t="str">
        <f>IF(AG51="","",VLOOKUP(AG51,'[1]シフト記号表（勤務時間帯）'!$D$6:$X$47,21,FALSE))</f>
        <v/>
      </c>
      <c r="AH52" s="53" t="str">
        <f>IF(AH51="","",VLOOKUP(AH51,'[1]シフト記号表（勤務時間帯）'!$D$6:$X$47,21,FALSE))</f>
        <v/>
      </c>
      <c r="AI52" s="51" t="str">
        <f>IF(AI51="","",VLOOKUP(AI51,'[1]シフト記号表（勤務時間帯）'!$D$6:$X$47,21,FALSE))</f>
        <v/>
      </c>
      <c r="AJ52" s="52" t="str">
        <f>IF(AJ51="","",VLOOKUP(AJ51,'[1]シフト記号表（勤務時間帯）'!$D$6:$X$47,21,FALSE))</f>
        <v/>
      </c>
      <c r="AK52" s="52" t="str">
        <f>IF(AK51="","",VLOOKUP(AK51,'[1]シフト記号表（勤務時間帯）'!$D$6:$X$47,21,FALSE))</f>
        <v/>
      </c>
      <c r="AL52" s="52" t="str">
        <f>IF(AL51="","",VLOOKUP(AL51,'[1]シフト記号表（勤務時間帯）'!$D$6:$X$47,21,FALSE))</f>
        <v/>
      </c>
      <c r="AM52" s="52" t="str">
        <f>IF(AM51="","",VLOOKUP(AM51,'[1]シフト記号表（勤務時間帯）'!$D$6:$X$47,21,FALSE))</f>
        <v/>
      </c>
      <c r="AN52" s="52" t="str">
        <f>IF(AN51="","",VLOOKUP(AN51,'[1]シフト記号表（勤務時間帯）'!$D$6:$X$47,21,FALSE))</f>
        <v/>
      </c>
      <c r="AO52" s="53" t="str">
        <f>IF(AO51="","",VLOOKUP(AO51,'[1]シフト記号表（勤務時間帯）'!$D$6:$X$47,21,FALSE))</f>
        <v/>
      </c>
      <c r="AP52" s="51" t="str">
        <f>IF(AP51="","",VLOOKUP(AP51,'[1]シフト記号表（勤務時間帯）'!$D$6:$X$47,21,FALSE))</f>
        <v/>
      </c>
      <c r="AQ52" s="52" t="str">
        <f>IF(AQ51="","",VLOOKUP(AQ51,'[1]シフト記号表（勤務時間帯）'!$D$6:$X$47,21,FALSE))</f>
        <v/>
      </c>
      <c r="AR52" s="52" t="str">
        <f>IF(AR51="","",VLOOKUP(AR51,'[1]シフト記号表（勤務時間帯）'!$D$6:$X$47,21,FALSE))</f>
        <v/>
      </c>
      <c r="AS52" s="52" t="str">
        <f>IF(AS51="","",VLOOKUP(AS51,'[1]シフト記号表（勤務時間帯）'!$D$6:$X$47,21,FALSE))</f>
        <v/>
      </c>
      <c r="AT52" s="52" t="str">
        <f>IF(AT51="","",VLOOKUP(AT51,'[1]シフト記号表（勤務時間帯）'!$D$6:$X$47,21,FALSE))</f>
        <v/>
      </c>
      <c r="AU52" s="52" t="str">
        <f>IF(AU51="","",VLOOKUP(AU51,'[1]シフト記号表（勤務時間帯）'!$D$6:$X$47,21,FALSE))</f>
        <v/>
      </c>
      <c r="AV52" s="53" t="str">
        <f>IF(AV51="","",VLOOKUP(AV51,'[1]シフト記号表（勤務時間帯）'!$D$6:$X$47,21,FALSE))</f>
        <v/>
      </c>
      <c r="AW52" s="51" t="str">
        <f>IF(AW51="","",VLOOKUP(AW51,'[1]シフト記号表（勤務時間帯）'!$D$6:$X$47,21,FALSE))</f>
        <v/>
      </c>
      <c r="AX52" s="52" t="str">
        <f>IF(AX51="","",VLOOKUP(AX51,'[1]シフト記号表（勤務時間帯）'!$D$6:$X$47,21,FALSE))</f>
        <v/>
      </c>
      <c r="AY52" s="52" t="str">
        <f>IF(AY51="","",VLOOKUP(AY51,'[1]シフト記号表（勤務時間帯）'!$D$6:$X$47,21,FALSE))</f>
        <v/>
      </c>
      <c r="AZ52" s="434">
        <f>IF($BC$3="４週",SUM(U52:AV52),IF($BC$3="暦月",SUM(U52:AY52),""))</f>
        <v>0</v>
      </c>
      <c r="BA52" s="435"/>
      <c r="BB52" s="436">
        <f>IF($BC$3="４週",AZ52/4,IF($BC$3="暦月",(AZ52/($BC$8/7)),""))</f>
        <v>0</v>
      </c>
      <c r="BC52" s="435"/>
      <c r="BD52" s="306"/>
      <c r="BE52" s="307"/>
      <c r="BF52" s="307"/>
      <c r="BG52" s="307"/>
      <c r="BH52" s="308"/>
    </row>
    <row r="53" spans="2:60" ht="20.25" customHeight="1" x14ac:dyDescent="0.45">
      <c r="B53" s="133"/>
      <c r="C53" s="276"/>
      <c r="D53" s="277"/>
      <c r="E53" s="278"/>
      <c r="F53" s="134"/>
      <c r="G53" s="135">
        <f>C51</f>
        <v>0</v>
      </c>
      <c r="H53" s="301"/>
      <c r="I53" s="463"/>
      <c r="J53" s="464"/>
      <c r="K53" s="464"/>
      <c r="L53" s="465"/>
      <c r="M53" s="466"/>
      <c r="N53" s="467"/>
      <c r="O53" s="468"/>
      <c r="P53" s="157" t="s">
        <v>69</v>
      </c>
      <c r="Q53" s="158"/>
      <c r="R53" s="158"/>
      <c r="S53" s="159"/>
      <c r="T53" s="160"/>
      <c r="U53" s="55" t="str">
        <f>IF(U51="","",VLOOKUP(U51,'[1]シフト記号表（勤務時間帯）'!$D$6:$Z$47,23,FALSE))</f>
        <v/>
      </c>
      <c r="V53" s="56" t="str">
        <f>IF(V51="","",VLOOKUP(V51,'[1]シフト記号表（勤務時間帯）'!$D$6:$Z$47,23,FALSE))</f>
        <v/>
      </c>
      <c r="W53" s="56" t="str">
        <f>IF(W51="","",VLOOKUP(W51,'[1]シフト記号表（勤務時間帯）'!$D$6:$Z$47,23,FALSE))</f>
        <v/>
      </c>
      <c r="X53" s="56" t="str">
        <f>IF(X51="","",VLOOKUP(X51,'[1]シフト記号表（勤務時間帯）'!$D$6:$Z$47,23,FALSE))</f>
        <v/>
      </c>
      <c r="Y53" s="56" t="str">
        <f>IF(Y51="","",VLOOKUP(Y51,'[1]シフト記号表（勤務時間帯）'!$D$6:$Z$47,23,FALSE))</f>
        <v/>
      </c>
      <c r="Z53" s="56" t="str">
        <f>IF(Z51="","",VLOOKUP(Z51,'[1]シフト記号表（勤務時間帯）'!$D$6:$Z$47,23,FALSE))</f>
        <v/>
      </c>
      <c r="AA53" s="57" t="str">
        <f>IF(AA51="","",VLOOKUP(AA51,'[1]シフト記号表（勤務時間帯）'!$D$6:$Z$47,23,FALSE))</f>
        <v/>
      </c>
      <c r="AB53" s="55" t="str">
        <f>IF(AB51="","",VLOOKUP(AB51,'[1]シフト記号表（勤務時間帯）'!$D$6:$Z$47,23,FALSE))</f>
        <v/>
      </c>
      <c r="AC53" s="56" t="str">
        <f>IF(AC51="","",VLOOKUP(AC51,'[1]シフト記号表（勤務時間帯）'!$D$6:$Z$47,23,FALSE))</f>
        <v/>
      </c>
      <c r="AD53" s="56" t="str">
        <f>IF(AD51="","",VLOOKUP(AD51,'[1]シフト記号表（勤務時間帯）'!$D$6:$Z$47,23,FALSE))</f>
        <v/>
      </c>
      <c r="AE53" s="56" t="str">
        <f>IF(AE51="","",VLOOKUP(AE51,'[1]シフト記号表（勤務時間帯）'!$D$6:$Z$47,23,FALSE))</f>
        <v/>
      </c>
      <c r="AF53" s="56" t="str">
        <f>IF(AF51="","",VLOOKUP(AF51,'[1]シフト記号表（勤務時間帯）'!$D$6:$Z$47,23,FALSE))</f>
        <v/>
      </c>
      <c r="AG53" s="56" t="str">
        <f>IF(AG51="","",VLOOKUP(AG51,'[1]シフト記号表（勤務時間帯）'!$D$6:$Z$47,23,FALSE))</f>
        <v/>
      </c>
      <c r="AH53" s="57" t="str">
        <f>IF(AH51="","",VLOOKUP(AH51,'[1]シフト記号表（勤務時間帯）'!$D$6:$Z$47,23,FALSE))</f>
        <v/>
      </c>
      <c r="AI53" s="55" t="str">
        <f>IF(AI51="","",VLOOKUP(AI51,'[1]シフト記号表（勤務時間帯）'!$D$6:$Z$47,23,FALSE))</f>
        <v/>
      </c>
      <c r="AJ53" s="56" t="str">
        <f>IF(AJ51="","",VLOOKUP(AJ51,'[1]シフト記号表（勤務時間帯）'!$D$6:$Z$47,23,FALSE))</f>
        <v/>
      </c>
      <c r="AK53" s="56" t="str">
        <f>IF(AK51="","",VLOOKUP(AK51,'[1]シフト記号表（勤務時間帯）'!$D$6:$Z$47,23,FALSE))</f>
        <v/>
      </c>
      <c r="AL53" s="56" t="str">
        <f>IF(AL51="","",VLOOKUP(AL51,'[1]シフト記号表（勤務時間帯）'!$D$6:$Z$47,23,FALSE))</f>
        <v/>
      </c>
      <c r="AM53" s="56" t="str">
        <f>IF(AM51="","",VLOOKUP(AM51,'[1]シフト記号表（勤務時間帯）'!$D$6:$Z$47,23,FALSE))</f>
        <v/>
      </c>
      <c r="AN53" s="56" t="str">
        <f>IF(AN51="","",VLOOKUP(AN51,'[1]シフト記号表（勤務時間帯）'!$D$6:$Z$47,23,FALSE))</f>
        <v/>
      </c>
      <c r="AO53" s="57" t="str">
        <f>IF(AO51="","",VLOOKUP(AO51,'[1]シフト記号表（勤務時間帯）'!$D$6:$Z$47,23,FALSE))</f>
        <v/>
      </c>
      <c r="AP53" s="55" t="str">
        <f>IF(AP51="","",VLOOKUP(AP51,'[1]シフト記号表（勤務時間帯）'!$D$6:$Z$47,23,FALSE))</f>
        <v/>
      </c>
      <c r="AQ53" s="56" t="str">
        <f>IF(AQ51="","",VLOOKUP(AQ51,'[1]シフト記号表（勤務時間帯）'!$D$6:$Z$47,23,FALSE))</f>
        <v/>
      </c>
      <c r="AR53" s="56" t="str">
        <f>IF(AR51="","",VLOOKUP(AR51,'[1]シフト記号表（勤務時間帯）'!$D$6:$Z$47,23,FALSE))</f>
        <v/>
      </c>
      <c r="AS53" s="56" t="str">
        <f>IF(AS51="","",VLOOKUP(AS51,'[1]シフト記号表（勤務時間帯）'!$D$6:$Z$47,23,FALSE))</f>
        <v/>
      </c>
      <c r="AT53" s="56" t="str">
        <f>IF(AT51="","",VLOOKUP(AT51,'[1]シフト記号表（勤務時間帯）'!$D$6:$Z$47,23,FALSE))</f>
        <v/>
      </c>
      <c r="AU53" s="56" t="str">
        <f>IF(AU51="","",VLOOKUP(AU51,'[1]シフト記号表（勤務時間帯）'!$D$6:$Z$47,23,FALSE))</f>
        <v/>
      </c>
      <c r="AV53" s="57" t="str">
        <f>IF(AV51="","",VLOOKUP(AV51,'[1]シフト記号表（勤務時間帯）'!$D$6:$Z$47,23,FALSE))</f>
        <v/>
      </c>
      <c r="AW53" s="55" t="str">
        <f>IF(AW51="","",VLOOKUP(AW51,'[1]シフト記号表（勤務時間帯）'!$D$6:$Z$47,23,FALSE))</f>
        <v/>
      </c>
      <c r="AX53" s="56" t="str">
        <f>IF(AX51="","",VLOOKUP(AX51,'[1]シフト記号表（勤務時間帯）'!$D$6:$Z$47,23,FALSE))</f>
        <v/>
      </c>
      <c r="AY53" s="56" t="str">
        <f>IF(AY51="","",VLOOKUP(AY51,'[1]シフト記号表（勤務時間帯）'!$D$6:$Z$47,23,FALSE))</f>
        <v/>
      </c>
      <c r="AZ53" s="437">
        <f>IF($BC$3="４週",SUM(U53:AV53),IF($BC$3="暦月",SUM(U53:AY53),""))</f>
        <v>0</v>
      </c>
      <c r="BA53" s="438"/>
      <c r="BB53" s="439">
        <f>IF($BC$3="４週",AZ53/4,IF($BC$3="暦月",(AZ53/($BC$8/7)),""))</f>
        <v>0</v>
      </c>
      <c r="BC53" s="438"/>
      <c r="BD53" s="309"/>
      <c r="BE53" s="310"/>
      <c r="BF53" s="310"/>
      <c r="BG53" s="310"/>
      <c r="BH53" s="311"/>
    </row>
    <row r="54" spans="2:60" ht="20.25" customHeight="1" x14ac:dyDescent="0.45">
      <c r="B54" s="140"/>
      <c r="C54" s="270"/>
      <c r="D54" s="271"/>
      <c r="E54" s="272"/>
      <c r="F54" s="128"/>
      <c r="G54" s="50"/>
      <c r="H54" s="443"/>
      <c r="I54" s="444"/>
      <c r="J54" s="445"/>
      <c r="K54" s="445"/>
      <c r="L54" s="446"/>
      <c r="M54" s="453"/>
      <c r="N54" s="454"/>
      <c r="O54" s="455"/>
      <c r="P54" s="143" t="s">
        <v>67</v>
      </c>
      <c r="Q54" s="150"/>
      <c r="R54" s="150"/>
      <c r="S54" s="151"/>
      <c r="T54" s="156"/>
      <c r="U54" s="147"/>
      <c r="V54" s="148"/>
      <c r="W54" s="148"/>
      <c r="X54" s="148"/>
      <c r="Y54" s="148"/>
      <c r="Z54" s="148"/>
      <c r="AA54" s="149"/>
      <c r="AB54" s="147"/>
      <c r="AC54" s="148"/>
      <c r="AD54" s="148"/>
      <c r="AE54" s="148"/>
      <c r="AF54" s="148"/>
      <c r="AG54" s="148"/>
      <c r="AH54" s="149"/>
      <c r="AI54" s="147"/>
      <c r="AJ54" s="148"/>
      <c r="AK54" s="148"/>
      <c r="AL54" s="148"/>
      <c r="AM54" s="148"/>
      <c r="AN54" s="148"/>
      <c r="AO54" s="149"/>
      <c r="AP54" s="147"/>
      <c r="AQ54" s="148"/>
      <c r="AR54" s="148"/>
      <c r="AS54" s="148"/>
      <c r="AT54" s="148"/>
      <c r="AU54" s="148"/>
      <c r="AV54" s="149"/>
      <c r="AW54" s="147"/>
      <c r="AX54" s="148"/>
      <c r="AY54" s="148"/>
      <c r="AZ54" s="462"/>
      <c r="BA54" s="433"/>
      <c r="BB54" s="432"/>
      <c r="BC54" s="433"/>
      <c r="BD54" s="303"/>
      <c r="BE54" s="304"/>
      <c r="BF54" s="304"/>
      <c r="BG54" s="304"/>
      <c r="BH54" s="305"/>
    </row>
    <row r="55" spans="2:60" ht="20.25" customHeight="1" x14ac:dyDescent="0.45">
      <c r="B55" s="127">
        <f>B52+1</f>
        <v>12</v>
      </c>
      <c r="C55" s="273"/>
      <c r="D55" s="274"/>
      <c r="E55" s="275"/>
      <c r="F55" s="128">
        <f>C54</f>
        <v>0</v>
      </c>
      <c r="G55" s="50"/>
      <c r="H55" s="280"/>
      <c r="I55" s="447"/>
      <c r="J55" s="448"/>
      <c r="K55" s="448"/>
      <c r="L55" s="449"/>
      <c r="M55" s="456"/>
      <c r="N55" s="457"/>
      <c r="O55" s="458"/>
      <c r="P55" s="129" t="s">
        <v>68</v>
      </c>
      <c r="Q55" s="130"/>
      <c r="R55" s="130"/>
      <c r="S55" s="131"/>
      <c r="T55" s="132"/>
      <c r="U55" s="51" t="str">
        <f>IF(U54="","",VLOOKUP(U54,'[1]シフト記号表（勤務時間帯）'!$D$6:$X$47,21,FALSE))</f>
        <v/>
      </c>
      <c r="V55" s="52" t="str">
        <f>IF(V54="","",VLOOKUP(V54,'[1]シフト記号表（勤務時間帯）'!$D$6:$X$47,21,FALSE))</f>
        <v/>
      </c>
      <c r="W55" s="52" t="str">
        <f>IF(W54="","",VLOOKUP(W54,'[1]シフト記号表（勤務時間帯）'!$D$6:$X$47,21,FALSE))</f>
        <v/>
      </c>
      <c r="X55" s="52" t="str">
        <f>IF(X54="","",VLOOKUP(X54,'[1]シフト記号表（勤務時間帯）'!$D$6:$X$47,21,FALSE))</f>
        <v/>
      </c>
      <c r="Y55" s="52" t="str">
        <f>IF(Y54="","",VLOOKUP(Y54,'[1]シフト記号表（勤務時間帯）'!$D$6:$X$47,21,FALSE))</f>
        <v/>
      </c>
      <c r="Z55" s="52" t="str">
        <f>IF(Z54="","",VLOOKUP(Z54,'[1]シフト記号表（勤務時間帯）'!$D$6:$X$47,21,FALSE))</f>
        <v/>
      </c>
      <c r="AA55" s="53" t="str">
        <f>IF(AA54="","",VLOOKUP(AA54,'[1]シフト記号表（勤務時間帯）'!$D$6:$X$47,21,FALSE))</f>
        <v/>
      </c>
      <c r="AB55" s="51" t="str">
        <f>IF(AB54="","",VLOOKUP(AB54,'[1]シフト記号表（勤務時間帯）'!$D$6:$X$47,21,FALSE))</f>
        <v/>
      </c>
      <c r="AC55" s="52" t="str">
        <f>IF(AC54="","",VLOOKUP(AC54,'[1]シフト記号表（勤務時間帯）'!$D$6:$X$47,21,FALSE))</f>
        <v/>
      </c>
      <c r="AD55" s="52" t="str">
        <f>IF(AD54="","",VLOOKUP(AD54,'[1]シフト記号表（勤務時間帯）'!$D$6:$X$47,21,FALSE))</f>
        <v/>
      </c>
      <c r="AE55" s="52" t="str">
        <f>IF(AE54="","",VLOOKUP(AE54,'[1]シフト記号表（勤務時間帯）'!$D$6:$X$47,21,FALSE))</f>
        <v/>
      </c>
      <c r="AF55" s="52" t="str">
        <f>IF(AF54="","",VLOOKUP(AF54,'[1]シフト記号表（勤務時間帯）'!$D$6:$X$47,21,FALSE))</f>
        <v/>
      </c>
      <c r="AG55" s="52" t="str">
        <f>IF(AG54="","",VLOOKUP(AG54,'[1]シフト記号表（勤務時間帯）'!$D$6:$X$47,21,FALSE))</f>
        <v/>
      </c>
      <c r="AH55" s="53" t="str">
        <f>IF(AH54="","",VLOOKUP(AH54,'[1]シフト記号表（勤務時間帯）'!$D$6:$X$47,21,FALSE))</f>
        <v/>
      </c>
      <c r="AI55" s="51" t="str">
        <f>IF(AI54="","",VLOOKUP(AI54,'[1]シフト記号表（勤務時間帯）'!$D$6:$X$47,21,FALSE))</f>
        <v/>
      </c>
      <c r="AJ55" s="52" t="str">
        <f>IF(AJ54="","",VLOOKUP(AJ54,'[1]シフト記号表（勤務時間帯）'!$D$6:$X$47,21,FALSE))</f>
        <v/>
      </c>
      <c r="AK55" s="52" t="str">
        <f>IF(AK54="","",VLOOKUP(AK54,'[1]シフト記号表（勤務時間帯）'!$D$6:$X$47,21,FALSE))</f>
        <v/>
      </c>
      <c r="AL55" s="52" t="str">
        <f>IF(AL54="","",VLOOKUP(AL54,'[1]シフト記号表（勤務時間帯）'!$D$6:$X$47,21,FALSE))</f>
        <v/>
      </c>
      <c r="AM55" s="52" t="str">
        <f>IF(AM54="","",VLOOKUP(AM54,'[1]シフト記号表（勤務時間帯）'!$D$6:$X$47,21,FALSE))</f>
        <v/>
      </c>
      <c r="AN55" s="52" t="str">
        <f>IF(AN54="","",VLOOKUP(AN54,'[1]シフト記号表（勤務時間帯）'!$D$6:$X$47,21,FALSE))</f>
        <v/>
      </c>
      <c r="AO55" s="53" t="str">
        <f>IF(AO54="","",VLOOKUP(AO54,'[1]シフト記号表（勤務時間帯）'!$D$6:$X$47,21,FALSE))</f>
        <v/>
      </c>
      <c r="AP55" s="51" t="str">
        <f>IF(AP54="","",VLOOKUP(AP54,'[1]シフト記号表（勤務時間帯）'!$D$6:$X$47,21,FALSE))</f>
        <v/>
      </c>
      <c r="AQ55" s="52" t="str">
        <f>IF(AQ54="","",VLOOKUP(AQ54,'[1]シフト記号表（勤務時間帯）'!$D$6:$X$47,21,FALSE))</f>
        <v/>
      </c>
      <c r="AR55" s="52" t="str">
        <f>IF(AR54="","",VLOOKUP(AR54,'[1]シフト記号表（勤務時間帯）'!$D$6:$X$47,21,FALSE))</f>
        <v/>
      </c>
      <c r="AS55" s="52" t="str">
        <f>IF(AS54="","",VLOOKUP(AS54,'[1]シフト記号表（勤務時間帯）'!$D$6:$X$47,21,FALSE))</f>
        <v/>
      </c>
      <c r="AT55" s="52" t="str">
        <f>IF(AT54="","",VLOOKUP(AT54,'[1]シフト記号表（勤務時間帯）'!$D$6:$X$47,21,FALSE))</f>
        <v/>
      </c>
      <c r="AU55" s="52" t="str">
        <f>IF(AU54="","",VLOOKUP(AU54,'[1]シフト記号表（勤務時間帯）'!$D$6:$X$47,21,FALSE))</f>
        <v/>
      </c>
      <c r="AV55" s="53" t="str">
        <f>IF(AV54="","",VLOOKUP(AV54,'[1]シフト記号表（勤務時間帯）'!$D$6:$X$47,21,FALSE))</f>
        <v/>
      </c>
      <c r="AW55" s="51" t="str">
        <f>IF(AW54="","",VLOOKUP(AW54,'[1]シフト記号表（勤務時間帯）'!$D$6:$X$47,21,FALSE))</f>
        <v/>
      </c>
      <c r="AX55" s="52" t="str">
        <f>IF(AX54="","",VLOOKUP(AX54,'[1]シフト記号表（勤務時間帯）'!$D$6:$X$47,21,FALSE))</f>
        <v/>
      </c>
      <c r="AY55" s="52" t="str">
        <f>IF(AY54="","",VLOOKUP(AY54,'[1]シフト記号表（勤務時間帯）'!$D$6:$X$47,21,FALSE))</f>
        <v/>
      </c>
      <c r="AZ55" s="434">
        <f>IF($BC$3="４週",SUM(U55:AV55),IF($BC$3="暦月",SUM(U55:AY55),""))</f>
        <v>0</v>
      </c>
      <c r="BA55" s="435"/>
      <c r="BB55" s="436">
        <f>IF($BC$3="４週",AZ55/4,IF($BC$3="暦月",(AZ55/($BC$8/7)),""))</f>
        <v>0</v>
      </c>
      <c r="BC55" s="435"/>
      <c r="BD55" s="306"/>
      <c r="BE55" s="307"/>
      <c r="BF55" s="307"/>
      <c r="BG55" s="307"/>
      <c r="BH55" s="308"/>
    </row>
    <row r="56" spans="2:60" ht="20.25" customHeight="1" x14ac:dyDescent="0.45">
      <c r="B56" s="133"/>
      <c r="C56" s="276"/>
      <c r="D56" s="277"/>
      <c r="E56" s="278"/>
      <c r="F56" s="134"/>
      <c r="G56" s="135">
        <f>C54</f>
        <v>0</v>
      </c>
      <c r="H56" s="301"/>
      <c r="I56" s="463"/>
      <c r="J56" s="464"/>
      <c r="K56" s="464"/>
      <c r="L56" s="465"/>
      <c r="M56" s="466"/>
      <c r="N56" s="467"/>
      <c r="O56" s="468"/>
      <c r="P56" s="157" t="s">
        <v>69</v>
      </c>
      <c r="Q56" s="158"/>
      <c r="R56" s="158"/>
      <c r="S56" s="159"/>
      <c r="T56" s="160"/>
      <c r="U56" s="55" t="str">
        <f>IF(U54="","",VLOOKUP(U54,'[1]シフト記号表（勤務時間帯）'!$D$6:$Z$47,23,FALSE))</f>
        <v/>
      </c>
      <c r="V56" s="56" t="str">
        <f>IF(V54="","",VLOOKUP(V54,'[1]シフト記号表（勤務時間帯）'!$D$6:$Z$47,23,FALSE))</f>
        <v/>
      </c>
      <c r="W56" s="56" t="str">
        <f>IF(W54="","",VLOOKUP(W54,'[1]シフト記号表（勤務時間帯）'!$D$6:$Z$47,23,FALSE))</f>
        <v/>
      </c>
      <c r="X56" s="56" t="str">
        <f>IF(X54="","",VLOOKUP(X54,'[1]シフト記号表（勤務時間帯）'!$D$6:$Z$47,23,FALSE))</f>
        <v/>
      </c>
      <c r="Y56" s="56" t="str">
        <f>IF(Y54="","",VLOOKUP(Y54,'[1]シフト記号表（勤務時間帯）'!$D$6:$Z$47,23,FALSE))</f>
        <v/>
      </c>
      <c r="Z56" s="56" t="str">
        <f>IF(Z54="","",VLOOKUP(Z54,'[1]シフト記号表（勤務時間帯）'!$D$6:$Z$47,23,FALSE))</f>
        <v/>
      </c>
      <c r="AA56" s="57" t="str">
        <f>IF(AA54="","",VLOOKUP(AA54,'[1]シフト記号表（勤務時間帯）'!$D$6:$Z$47,23,FALSE))</f>
        <v/>
      </c>
      <c r="AB56" s="55" t="str">
        <f>IF(AB54="","",VLOOKUP(AB54,'[1]シフト記号表（勤務時間帯）'!$D$6:$Z$47,23,FALSE))</f>
        <v/>
      </c>
      <c r="AC56" s="56" t="str">
        <f>IF(AC54="","",VLOOKUP(AC54,'[1]シフト記号表（勤務時間帯）'!$D$6:$Z$47,23,FALSE))</f>
        <v/>
      </c>
      <c r="AD56" s="56" t="str">
        <f>IF(AD54="","",VLOOKUP(AD54,'[1]シフト記号表（勤務時間帯）'!$D$6:$Z$47,23,FALSE))</f>
        <v/>
      </c>
      <c r="AE56" s="56" t="str">
        <f>IF(AE54="","",VLOOKUP(AE54,'[1]シフト記号表（勤務時間帯）'!$D$6:$Z$47,23,FALSE))</f>
        <v/>
      </c>
      <c r="AF56" s="56" t="str">
        <f>IF(AF54="","",VLOOKUP(AF54,'[1]シフト記号表（勤務時間帯）'!$D$6:$Z$47,23,FALSE))</f>
        <v/>
      </c>
      <c r="AG56" s="56" t="str">
        <f>IF(AG54="","",VLOOKUP(AG54,'[1]シフト記号表（勤務時間帯）'!$D$6:$Z$47,23,FALSE))</f>
        <v/>
      </c>
      <c r="AH56" s="57" t="str">
        <f>IF(AH54="","",VLOOKUP(AH54,'[1]シフト記号表（勤務時間帯）'!$D$6:$Z$47,23,FALSE))</f>
        <v/>
      </c>
      <c r="AI56" s="55" t="str">
        <f>IF(AI54="","",VLOOKUP(AI54,'[1]シフト記号表（勤務時間帯）'!$D$6:$Z$47,23,FALSE))</f>
        <v/>
      </c>
      <c r="AJ56" s="56" t="str">
        <f>IF(AJ54="","",VLOOKUP(AJ54,'[1]シフト記号表（勤務時間帯）'!$D$6:$Z$47,23,FALSE))</f>
        <v/>
      </c>
      <c r="AK56" s="56" t="str">
        <f>IF(AK54="","",VLOOKUP(AK54,'[1]シフト記号表（勤務時間帯）'!$D$6:$Z$47,23,FALSE))</f>
        <v/>
      </c>
      <c r="AL56" s="56" t="str">
        <f>IF(AL54="","",VLOOKUP(AL54,'[1]シフト記号表（勤務時間帯）'!$D$6:$Z$47,23,FALSE))</f>
        <v/>
      </c>
      <c r="AM56" s="56" t="str">
        <f>IF(AM54="","",VLOOKUP(AM54,'[1]シフト記号表（勤務時間帯）'!$D$6:$Z$47,23,FALSE))</f>
        <v/>
      </c>
      <c r="AN56" s="56" t="str">
        <f>IF(AN54="","",VLOOKUP(AN54,'[1]シフト記号表（勤務時間帯）'!$D$6:$Z$47,23,FALSE))</f>
        <v/>
      </c>
      <c r="AO56" s="57" t="str">
        <f>IF(AO54="","",VLOOKUP(AO54,'[1]シフト記号表（勤務時間帯）'!$D$6:$Z$47,23,FALSE))</f>
        <v/>
      </c>
      <c r="AP56" s="55" t="str">
        <f>IF(AP54="","",VLOOKUP(AP54,'[1]シフト記号表（勤務時間帯）'!$D$6:$Z$47,23,FALSE))</f>
        <v/>
      </c>
      <c r="AQ56" s="56" t="str">
        <f>IF(AQ54="","",VLOOKUP(AQ54,'[1]シフト記号表（勤務時間帯）'!$D$6:$Z$47,23,FALSE))</f>
        <v/>
      </c>
      <c r="AR56" s="56" t="str">
        <f>IF(AR54="","",VLOOKUP(AR54,'[1]シフト記号表（勤務時間帯）'!$D$6:$Z$47,23,FALSE))</f>
        <v/>
      </c>
      <c r="AS56" s="56" t="str">
        <f>IF(AS54="","",VLOOKUP(AS54,'[1]シフト記号表（勤務時間帯）'!$D$6:$Z$47,23,FALSE))</f>
        <v/>
      </c>
      <c r="AT56" s="56" t="str">
        <f>IF(AT54="","",VLOOKUP(AT54,'[1]シフト記号表（勤務時間帯）'!$D$6:$Z$47,23,FALSE))</f>
        <v/>
      </c>
      <c r="AU56" s="56" t="str">
        <f>IF(AU54="","",VLOOKUP(AU54,'[1]シフト記号表（勤務時間帯）'!$D$6:$Z$47,23,FALSE))</f>
        <v/>
      </c>
      <c r="AV56" s="57" t="str">
        <f>IF(AV54="","",VLOOKUP(AV54,'[1]シフト記号表（勤務時間帯）'!$D$6:$Z$47,23,FALSE))</f>
        <v/>
      </c>
      <c r="AW56" s="55" t="str">
        <f>IF(AW54="","",VLOOKUP(AW54,'[1]シフト記号表（勤務時間帯）'!$D$6:$Z$47,23,FALSE))</f>
        <v/>
      </c>
      <c r="AX56" s="56" t="str">
        <f>IF(AX54="","",VLOOKUP(AX54,'[1]シフト記号表（勤務時間帯）'!$D$6:$Z$47,23,FALSE))</f>
        <v/>
      </c>
      <c r="AY56" s="56" t="str">
        <f>IF(AY54="","",VLOOKUP(AY54,'[1]シフト記号表（勤務時間帯）'!$D$6:$Z$47,23,FALSE))</f>
        <v/>
      </c>
      <c r="AZ56" s="437">
        <f>IF($BC$3="４週",SUM(U56:AV56),IF($BC$3="暦月",SUM(U56:AY56),""))</f>
        <v>0</v>
      </c>
      <c r="BA56" s="438"/>
      <c r="BB56" s="439">
        <f>IF($BC$3="４週",AZ56/4,IF($BC$3="暦月",(AZ56/($BC$8/7)),""))</f>
        <v>0</v>
      </c>
      <c r="BC56" s="438"/>
      <c r="BD56" s="309"/>
      <c r="BE56" s="310"/>
      <c r="BF56" s="310"/>
      <c r="BG56" s="310"/>
      <c r="BH56" s="311"/>
    </row>
    <row r="57" spans="2:60" ht="20.25" customHeight="1" x14ac:dyDescent="0.45">
      <c r="B57" s="140"/>
      <c r="C57" s="270"/>
      <c r="D57" s="271"/>
      <c r="E57" s="272"/>
      <c r="F57" s="128"/>
      <c r="G57" s="50"/>
      <c r="H57" s="443"/>
      <c r="I57" s="444"/>
      <c r="J57" s="445"/>
      <c r="K57" s="445"/>
      <c r="L57" s="446"/>
      <c r="M57" s="453"/>
      <c r="N57" s="454"/>
      <c r="O57" s="455"/>
      <c r="P57" s="143" t="s">
        <v>67</v>
      </c>
      <c r="Q57" s="150"/>
      <c r="R57" s="150"/>
      <c r="S57" s="151"/>
      <c r="T57" s="156"/>
      <c r="U57" s="147"/>
      <c r="V57" s="148"/>
      <c r="W57" s="148"/>
      <c r="X57" s="148"/>
      <c r="Y57" s="148"/>
      <c r="Z57" s="148"/>
      <c r="AA57" s="149"/>
      <c r="AB57" s="147"/>
      <c r="AC57" s="148"/>
      <c r="AD57" s="148"/>
      <c r="AE57" s="148"/>
      <c r="AF57" s="148"/>
      <c r="AG57" s="148"/>
      <c r="AH57" s="149"/>
      <c r="AI57" s="147"/>
      <c r="AJ57" s="148"/>
      <c r="AK57" s="148"/>
      <c r="AL57" s="148"/>
      <c r="AM57" s="148"/>
      <c r="AN57" s="148"/>
      <c r="AO57" s="149"/>
      <c r="AP57" s="147"/>
      <c r="AQ57" s="148"/>
      <c r="AR57" s="148"/>
      <c r="AS57" s="148"/>
      <c r="AT57" s="148"/>
      <c r="AU57" s="148"/>
      <c r="AV57" s="149"/>
      <c r="AW57" s="147"/>
      <c r="AX57" s="148"/>
      <c r="AY57" s="148"/>
      <c r="AZ57" s="462"/>
      <c r="BA57" s="433"/>
      <c r="BB57" s="432"/>
      <c r="BC57" s="433"/>
      <c r="BD57" s="303"/>
      <c r="BE57" s="304"/>
      <c r="BF57" s="304"/>
      <c r="BG57" s="304"/>
      <c r="BH57" s="305"/>
    </row>
    <row r="58" spans="2:60" ht="20.25" customHeight="1" x14ac:dyDescent="0.45">
      <c r="B58" s="127">
        <f>B55+1</f>
        <v>13</v>
      </c>
      <c r="C58" s="273"/>
      <c r="D58" s="274"/>
      <c r="E58" s="275"/>
      <c r="F58" s="128">
        <f>C57</f>
        <v>0</v>
      </c>
      <c r="G58" s="50"/>
      <c r="H58" s="280"/>
      <c r="I58" s="447"/>
      <c r="J58" s="448"/>
      <c r="K58" s="448"/>
      <c r="L58" s="449"/>
      <c r="M58" s="456"/>
      <c r="N58" s="457"/>
      <c r="O58" s="458"/>
      <c r="P58" s="129" t="s">
        <v>68</v>
      </c>
      <c r="Q58" s="130"/>
      <c r="R58" s="130"/>
      <c r="S58" s="131"/>
      <c r="T58" s="132"/>
      <c r="U58" s="51" t="str">
        <f>IF(U57="","",VLOOKUP(U57,'[1]シフト記号表（勤務時間帯）'!$D$6:$X$47,21,FALSE))</f>
        <v/>
      </c>
      <c r="V58" s="52" t="str">
        <f>IF(V57="","",VLOOKUP(V57,'[1]シフト記号表（勤務時間帯）'!$D$6:$X$47,21,FALSE))</f>
        <v/>
      </c>
      <c r="W58" s="52" t="str">
        <f>IF(W57="","",VLOOKUP(W57,'[1]シフト記号表（勤務時間帯）'!$D$6:$X$47,21,FALSE))</f>
        <v/>
      </c>
      <c r="X58" s="52" t="str">
        <f>IF(X57="","",VLOOKUP(X57,'[1]シフト記号表（勤務時間帯）'!$D$6:$X$47,21,FALSE))</f>
        <v/>
      </c>
      <c r="Y58" s="52" t="str">
        <f>IF(Y57="","",VLOOKUP(Y57,'[1]シフト記号表（勤務時間帯）'!$D$6:$X$47,21,FALSE))</f>
        <v/>
      </c>
      <c r="Z58" s="52" t="str">
        <f>IF(Z57="","",VLOOKUP(Z57,'[1]シフト記号表（勤務時間帯）'!$D$6:$X$47,21,FALSE))</f>
        <v/>
      </c>
      <c r="AA58" s="53" t="str">
        <f>IF(AA57="","",VLOOKUP(AA57,'[1]シフト記号表（勤務時間帯）'!$D$6:$X$47,21,FALSE))</f>
        <v/>
      </c>
      <c r="AB58" s="51" t="str">
        <f>IF(AB57="","",VLOOKUP(AB57,'[1]シフト記号表（勤務時間帯）'!$D$6:$X$47,21,FALSE))</f>
        <v/>
      </c>
      <c r="AC58" s="52" t="str">
        <f>IF(AC57="","",VLOOKUP(AC57,'[1]シフト記号表（勤務時間帯）'!$D$6:$X$47,21,FALSE))</f>
        <v/>
      </c>
      <c r="AD58" s="52" t="str">
        <f>IF(AD57="","",VLOOKUP(AD57,'[1]シフト記号表（勤務時間帯）'!$D$6:$X$47,21,FALSE))</f>
        <v/>
      </c>
      <c r="AE58" s="52" t="str">
        <f>IF(AE57="","",VLOOKUP(AE57,'[1]シフト記号表（勤務時間帯）'!$D$6:$X$47,21,FALSE))</f>
        <v/>
      </c>
      <c r="AF58" s="52" t="str">
        <f>IF(AF57="","",VLOOKUP(AF57,'[1]シフト記号表（勤務時間帯）'!$D$6:$X$47,21,FALSE))</f>
        <v/>
      </c>
      <c r="AG58" s="52" t="str">
        <f>IF(AG57="","",VLOOKUP(AG57,'[1]シフト記号表（勤務時間帯）'!$D$6:$X$47,21,FALSE))</f>
        <v/>
      </c>
      <c r="AH58" s="53" t="str">
        <f>IF(AH57="","",VLOOKUP(AH57,'[1]シフト記号表（勤務時間帯）'!$D$6:$X$47,21,FALSE))</f>
        <v/>
      </c>
      <c r="AI58" s="51" t="str">
        <f>IF(AI57="","",VLOOKUP(AI57,'[1]シフト記号表（勤務時間帯）'!$D$6:$X$47,21,FALSE))</f>
        <v/>
      </c>
      <c r="AJ58" s="52" t="str">
        <f>IF(AJ57="","",VLOOKUP(AJ57,'[1]シフト記号表（勤務時間帯）'!$D$6:$X$47,21,FALSE))</f>
        <v/>
      </c>
      <c r="AK58" s="52" t="str">
        <f>IF(AK57="","",VLOOKUP(AK57,'[1]シフト記号表（勤務時間帯）'!$D$6:$X$47,21,FALSE))</f>
        <v/>
      </c>
      <c r="AL58" s="52" t="str">
        <f>IF(AL57="","",VLOOKUP(AL57,'[1]シフト記号表（勤務時間帯）'!$D$6:$X$47,21,FALSE))</f>
        <v/>
      </c>
      <c r="AM58" s="52" t="str">
        <f>IF(AM57="","",VLOOKUP(AM57,'[1]シフト記号表（勤務時間帯）'!$D$6:$X$47,21,FALSE))</f>
        <v/>
      </c>
      <c r="AN58" s="52" t="str">
        <f>IF(AN57="","",VLOOKUP(AN57,'[1]シフト記号表（勤務時間帯）'!$D$6:$X$47,21,FALSE))</f>
        <v/>
      </c>
      <c r="AO58" s="53" t="str">
        <f>IF(AO57="","",VLOOKUP(AO57,'[1]シフト記号表（勤務時間帯）'!$D$6:$X$47,21,FALSE))</f>
        <v/>
      </c>
      <c r="AP58" s="51" t="str">
        <f>IF(AP57="","",VLOOKUP(AP57,'[1]シフト記号表（勤務時間帯）'!$D$6:$X$47,21,FALSE))</f>
        <v/>
      </c>
      <c r="AQ58" s="52" t="str">
        <f>IF(AQ57="","",VLOOKUP(AQ57,'[1]シフト記号表（勤務時間帯）'!$D$6:$X$47,21,FALSE))</f>
        <v/>
      </c>
      <c r="AR58" s="52" t="str">
        <f>IF(AR57="","",VLOOKUP(AR57,'[1]シフト記号表（勤務時間帯）'!$D$6:$X$47,21,FALSE))</f>
        <v/>
      </c>
      <c r="AS58" s="52" t="str">
        <f>IF(AS57="","",VLOOKUP(AS57,'[1]シフト記号表（勤務時間帯）'!$D$6:$X$47,21,FALSE))</f>
        <v/>
      </c>
      <c r="AT58" s="52" t="str">
        <f>IF(AT57="","",VLOOKUP(AT57,'[1]シフト記号表（勤務時間帯）'!$D$6:$X$47,21,FALSE))</f>
        <v/>
      </c>
      <c r="AU58" s="52" t="str">
        <f>IF(AU57="","",VLOOKUP(AU57,'[1]シフト記号表（勤務時間帯）'!$D$6:$X$47,21,FALSE))</f>
        <v/>
      </c>
      <c r="AV58" s="53" t="str">
        <f>IF(AV57="","",VLOOKUP(AV57,'[1]シフト記号表（勤務時間帯）'!$D$6:$X$47,21,FALSE))</f>
        <v/>
      </c>
      <c r="AW58" s="51" t="str">
        <f>IF(AW57="","",VLOOKUP(AW57,'[1]シフト記号表（勤務時間帯）'!$D$6:$X$47,21,FALSE))</f>
        <v/>
      </c>
      <c r="AX58" s="52" t="str">
        <f>IF(AX57="","",VLOOKUP(AX57,'[1]シフト記号表（勤務時間帯）'!$D$6:$X$47,21,FALSE))</f>
        <v/>
      </c>
      <c r="AY58" s="52" t="str">
        <f>IF(AY57="","",VLOOKUP(AY57,'[1]シフト記号表（勤務時間帯）'!$D$6:$X$47,21,FALSE))</f>
        <v/>
      </c>
      <c r="AZ58" s="434">
        <f>IF($BC$3="４週",SUM(U58:AV58),IF($BC$3="暦月",SUM(U58:AY58),""))</f>
        <v>0</v>
      </c>
      <c r="BA58" s="435"/>
      <c r="BB58" s="436">
        <f>IF($BC$3="４週",AZ58/4,IF($BC$3="暦月",(AZ58/($BC$8/7)),""))</f>
        <v>0</v>
      </c>
      <c r="BC58" s="435"/>
      <c r="BD58" s="306"/>
      <c r="BE58" s="307"/>
      <c r="BF58" s="307"/>
      <c r="BG58" s="307"/>
      <c r="BH58" s="308"/>
    </row>
    <row r="59" spans="2:60" ht="20.25" customHeight="1" x14ac:dyDescent="0.45">
      <c r="B59" s="133"/>
      <c r="C59" s="276"/>
      <c r="D59" s="277"/>
      <c r="E59" s="278"/>
      <c r="F59" s="134"/>
      <c r="G59" s="135">
        <f>C57</f>
        <v>0</v>
      </c>
      <c r="H59" s="301"/>
      <c r="I59" s="463"/>
      <c r="J59" s="464"/>
      <c r="K59" s="464"/>
      <c r="L59" s="465"/>
      <c r="M59" s="466"/>
      <c r="N59" s="467"/>
      <c r="O59" s="468"/>
      <c r="P59" s="157" t="s">
        <v>69</v>
      </c>
      <c r="Q59" s="158"/>
      <c r="R59" s="158"/>
      <c r="S59" s="159"/>
      <c r="T59" s="160"/>
      <c r="U59" s="55" t="str">
        <f>IF(U57="","",VLOOKUP(U57,'[1]シフト記号表（勤務時間帯）'!$D$6:$Z$47,23,FALSE))</f>
        <v/>
      </c>
      <c r="V59" s="56" t="str">
        <f>IF(V57="","",VLOOKUP(V57,'[1]シフト記号表（勤務時間帯）'!$D$6:$Z$47,23,FALSE))</f>
        <v/>
      </c>
      <c r="W59" s="56" t="str">
        <f>IF(W57="","",VLOOKUP(W57,'[1]シフト記号表（勤務時間帯）'!$D$6:$Z$47,23,FALSE))</f>
        <v/>
      </c>
      <c r="X59" s="56" t="str">
        <f>IF(X57="","",VLOOKUP(X57,'[1]シフト記号表（勤務時間帯）'!$D$6:$Z$47,23,FALSE))</f>
        <v/>
      </c>
      <c r="Y59" s="56" t="str">
        <f>IF(Y57="","",VLOOKUP(Y57,'[1]シフト記号表（勤務時間帯）'!$D$6:$Z$47,23,FALSE))</f>
        <v/>
      </c>
      <c r="Z59" s="56" t="str">
        <f>IF(Z57="","",VLOOKUP(Z57,'[1]シフト記号表（勤務時間帯）'!$D$6:$Z$47,23,FALSE))</f>
        <v/>
      </c>
      <c r="AA59" s="57" t="str">
        <f>IF(AA57="","",VLOOKUP(AA57,'[1]シフト記号表（勤務時間帯）'!$D$6:$Z$47,23,FALSE))</f>
        <v/>
      </c>
      <c r="AB59" s="55" t="str">
        <f>IF(AB57="","",VLOOKUP(AB57,'[1]シフト記号表（勤務時間帯）'!$D$6:$Z$47,23,FALSE))</f>
        <v/>
      </c>
      <c r="AC59" s="56" t="str">
        <f>IF(AC57="","",VLOOKUP(AC57,'[1]シフト記号表（勤務時間帯）'!$D$6:$Z$47,23,FALSE))</f>
        <v/>
      </c>
      <c r="AD59" s="56" t="str">
        <f>IF(AD57="","",VLOOKUP(AD57,'[1]シフト記号表（勤務時間帯）'!$D$6:$Z$47,23,FALSE))</f>
        <v/>
      </c>
      <c r="AE59" s="56" t="str">
        <f>IF(AE57="","",VLOOKUP(AE57,'[1]シフト記号表（勤務時間帯）'!$D$6:$Z$47,23,FALSE))</f>
        <v/>
      </c>
      <c r="AF59" s="56" t="str">
        <f>IF(AF57="","",VLOOKUP(AF57,'[1]シフト記号表（勤務時間帯）'!$D$6:$Z$47,23,FALSE))</f>
        <v/>
      </c>
      <c r="AG59" s="56" t="str">
        <f>IF(AG57="","",VLOOKUP(AG57,'[1]シフト記号表（勤務時間帯）'!$D$6:$Z$47,23,FALSE))</f>
        <v/>
      </c>
      <c r="AH59" s="57" t="str">
        <f>IF(AH57="","",VLOOKUP(AH57,'[1]シフト記号表（勤務時間帯）'!$D$6:$Z$47,23,FALSE))</f>
        <v/>
      </c>
      <c r="AI59" s="55" t="str">
        <f>IF(AI57="","",VLOOKUP(AI57,'[1]シフト記号表（勤務時間帯）'!$D$6:$Z$47,23,FALSE))</f>
        <v/>
      </c>
      <c r="AJ59" s="56" t="str">
        <f>IF(AJ57="","",VLOOKUP(AJ57,'[1]シフト記号表（勤務時間帯）'!$D$6:$Z$47,23,FALSE))</f>
        <v/>
      </c>
      <c r="AK59" s="56" t="str">
        <f>IF(AK57="","",VLOOKUP(AK57,'[1]シフト記号表（勤務時間帯）'!$D$6:$Z$47,23,FALSE))</f>
        <v/>
      </c>
      <c r="AL59" s="56" t="str">
        <f>IF(AL57="","",VLOOKUP(AL57,'[1]シフト記号表（勤務時間帯）'!$D$6:$Z$47,23,FALSE))</f>
        <v/>
      </c>
      <c r="AM59" s="56" t="str">
        <f>IF(AM57="","",VLOOKUP(AM57,'[1]シフト記号表（勤務時間帯）'!$D$6:$Z$47,23,FALSE))</f>
        <v/>
      </c>
      <c r="AN59" s="56" t="str">
        <f>IF(AN57="","",VLOOKUP(AN57,'[1]シフト記号表（勤務時間帯）'!$D$6:$Z$47,23,FALSE))</f>
        <v/>
      </c>
      <c r="AO59" s="57" t="str">
        <f>IF(AO57="","",VLOOKUP(AO57,'[1]シフト記号表（勤務時間帯）'!$D$6:$Z$47,23,FALSE))</f>
        <v/>
      </c>
      <c r="AP59" s="55" t="str">
        <f>IF(AP57="","",VLOOKUP(AP57,'[1]シフト記号表（勤務時間帯）'!$D$6:$Z$47,23,FALSE))</f>
        <v/>
      </c>
      <c r="AQ59" s="56" t="str">
        <f>IF(AQ57="","",VLOOKUP(AQ57,'[1]シフト記号表（勤務時間帯）'!$D$6:$Z$47,23,FALSE))</f>
        <v/>
      </c>
      <c r="AR59" s="56" t="str">
        <f>IF(AR57="","",VLOOKUP(AR57,'[1]シフト記号表（勤務時間帯）'!$D$6:$Z$47,23,FALSE))</f>
        <v/>
      </c>
      <c r="AS59" s="56" t="str">
        <f>IF(AS57="","",VLOOKUP(AS57,'[1]シフト記号表（勤務時間帯）'!$D$6:$Z$47,23,FALSE))</f>
        <v/>
      </c>
      <c r="AT59" s="56" t="str">
        <f>IF(AT57="","",VLOOKUP(AT57,'[1]シフト記号表（勤務時間帯）'!$D$6:$Z$47,23,FALSE))</f>
        <v/>
      </c>
      <c r="AU59" s="56" t="str">
        <f>IF(AU57="","",VLOOKUP(AU57,'[1]シフト記号表（勤務時間帯）'!$D$6:$Z$47,23,FALSE))</f>
        <v/>
      </c>
      <c r="AV59" s="57" t="str">
        <f>IF(AV57="","",VLOOKUP(AV57,'[1]シフト記号表（勤務時間帯）'!$D$6:$Z$47,23,FALSE))</f>
        <v/>
      </c>
      <c r="AW59" s="55" t="str">
        <f>IF(AW57="","",VLOOKUP(AW57,'[1]シフト記号表（勤務時間帯）'!$D$6:$Z$47,23,FALSE))</f>
        <v/>
      </c>
      <c r="AX59" s="56" t="str">
        <f>IF(AX57="","",VLOOKUP(AX57,'[1]シフト記号表（勤務時間帯）'!$D$6:$Z$47,23,FALSE))</f>
        <v/>
      </c>
      <c r="AY59" s="56" t="str">
        <f>IF(AY57="","",VLOOKUP(AY57,'[1]シフト記号表（勤務時間帯）'!$D$6:$Z$47,23,FALSE))</f>
        <v/>
      </c>
      <c r="AZ59" s="437">
        <f>IF($BC$3="４週",SUM(U59:AV59),IF($BC$3="暦月",SUM(U59:AY59),""))</f>
        <v>0</v>
      </c>
      <c r="BA59" s="438"/>
      <c r="BB59" s="439">
        <f>IF($BC$3="４週",AZ59/4,IF($BC$3="暦月",(AZ59/($BC$8/7)),""))</f>
        <v>0</v>
      </c>
      <c r="BC59" s="438"/>
      <c r="BD59" s="309"/>
      <c r="BE59" s="310"/>
      <c r="BF59" s="310"/>
      <c r="BG59" s="310"/>
      <c r="BH59" s="311"/>
    </row>
    <row r="60" spans="2:60" ht="20.25" customHeight="1" x14ac:dyDescent="0.45">
      <c r="B60" s="140"/>
      <c r="C60" s="270"/>
      <c r="D60" s="271"/>
      <c r="E60" s="272"/>
      <c r="F60" s="128"/>
      <c r="G60" s="50"/>
      <c r="H60" s="443"/>
      <c r="I60" s="444"/>
      <c r="J60" s="445"/>
      <c r="K60" s="445"/>
      <c r="L60" s="446"/>
      <c r="M60" s="453"/>
      <c r="N60" s="454"/>
      <c r="O60" s="455"/>
      <c r="P60" s="143" t="s">
        <v>67</v>
      </c>
      <c r="Q60" s="150"/>
      <c r="R60" s="150"/>
      <c r="S60" s="151"/>
      <c r="T60" s="156"/>
      <c r="U60" s="147"/>
      <c r="V60" s="148"/>
      <c r="W60" s="148"/>
      <c r="X60" s="148"/>
      <c r="Y60" s="148"/>
      <c r="Z60" s="148"/>
      <c r="AA60" s="149"/>
      <c r="AB60" s="147"/>
      <c r="AC60" s="148"/>
      <c r="AD60" s="148"/>
      <c r="AE60" s="148"/>
      <c r="AF60" s="148"/>
      <c r="AG60" s="148"/>
      <c r="AH60" s="149"/>
      <c r="AI60" s="147"/>
      <c r="AJ60" s="148"/>
      <c r="AK60" s="148"/>
      <c r="AL60" s="148"/>
      <c r="AM60" s="148"/>
      <c r="AN60" s="148"/>
      <c r="AO60" s="149"/>
      <c r="AP60" s="147"/>
      <c r="AQ60" s="148"/>
      <c r="AR60" s="148"/>
      <c r="AS60" s="148"/>
      <c r="AT60" s="148"/>
      <c r="AU60" s="148"/>
      <c r="AV60" s="149"/>
      <c r="AW60" s="147"/>
      <c r="AX60" s="148"/>
      <c r="AY60" s="148"/>
      <c r="AZ60" s="462"/>
      <c r="BA60" s="433"/>
      <c r="BB60" s="432"/>
      <c r="BC60" s="433"/>
      <c r="BD60" s="303"/>
      <c r="BE60" s="304"/>
      <c r="BF60" s="304"/>
      <c r="BG60" s="304"/>
      <c r="BH60" s="305"/>
    </row>
    <row r="61" spans="2:60" ht="20.25" customHeight="1" x14ac:dyDescent="0.45">
      <c r="B61" s="127">
        <f>B58+1</f>
        <v>14</v>
      </c>
      <c r="C61" s="273"/>
      <c r="D61" s="274"/>
      <c r="E61" s="275"/>
      <c r="F61" s="128">
        <f>C60</f>
        <v>0</v>
      </c>
      <c r="G61" s="50"/>
      <c r="H61" s="280"/>
      <c r="I61" s="447"/>
      <c r="J61" s="448"/>
      <c r="K61" s="448"/>
      <c r="L61" s="449"/>
      <c r="M61" s="456"/>
      <c r="N61" s="457"/>
      <c r="O61" s="458"/>
      <c r="P61" s="129" t="s">
        <v>68</v>
      </c>
      <c r="Q61" s="130"/>
      <c r="R61" s="130"/>
      <c r="S61" s="131"/>
      <c r="T61" s="132"/>
      <c r="U61" s="51" t="str">
        <f>IF(U60="","",VLOOKUP(U60,'[1]シフト記号表（勤務時間帯）'!$D$6:$X$47,21,FALSE))</f>
        <v/>
      </c>
      <c r="V61" s="52" t="str">
        <f>IF(V60="","",VLOOKUP(V60,'[1]シフト記号表（勤務時間帯）'!$D$6:$X$47,21,FALSE))</f>
        <v/>
      </c>
      <c r="W61" s="52" t="str">
        <f>IF(W60="","",VLOOKUP(W60,'[1]シフト記号表（勤務時間帯）'!$D$6:$X$47,21,FALSE))</f>
        <v/>
      </c>
      <c r="X61" s="52" t="str">
        <f>IF(X60="","",VLOOKUP(X60,'[1]シフト記号表（勤務時間帯）'!$D$6:$X$47,21,FALSE))</f>
        <v/>
      </c>
      <c r="Y61" s="52" t="str">
        <f>IF(Y60="","",VLOOKUP(Y60,'[1]シフト記号表（勤務時間帯）'!$D$6:$X$47,21,FALSE))</f>
        <v/>
      </c>
      <c r="Z61" s="52" t="str">
        <f>IF(Z60="","",VLOOKUP(Z60,'[1]シフト記号表（勤務時間帯）'!$D$6:$X$47,21,FALSE))</f>
        <v/>
      </c>
      <c r="AA61" s="53" t="str">
        <f>IF(AA60="","",VLOOKUP(AA60,'[1]シフト記号表（勤務時間帯）'!$D$6:$X$47,21,FALSE))</f>
        <v/>
      </c>
      <c r="AB61" s="51" t="str">
        <f>IF(AB60="","",VLOOKUP(AB60,'[1]シフト記号表（勤務時間帯）'!$D$6:$X$47,21,FALSE))</f>
        <v/>
      </c>
      <c r="AC61" s="52" t="str">
        <f>IF(AC60="","",VLOOKUP(AC60,'[1]シフト記号表（勤務時間帯）'!$D$6:$X$47,21,FALSE))</f>
        <v/>
      </c>
      <c r="AD61" s="52" t="str">
        <f>IF(AD60="","",VLOOKUP(AD60,'[1]シフト記号表（勤務時間帯）'!$D$6:$X$47,21,FALSE))</f>
        <v/>
      </c>
      <c r="AE61" s="52" t="str">
        <f>IF(AE60="","",VLOOKUP(AE60,'[1]シフト記号表（勤務時間帯）'!$D$6:$X$47,21,FALSE))</f>
        <v/>
      </c>
      <c r="AF61" s="52" t="str">
        <f>IF(AF60="","",VLOOKUP(AF60,'[1]シフト記号表（勤務時間帯）'!$D$6:$X$47,21,FALSE))</f>
        <v/>
      </c>
      <c r="AG61" s="52" t="str">
        <f>IF(AG60="","",VLOOKUP(AG60,'[1]シフト記号表（勤務時間帯）'!$D$6:$X$47,21,FALSE))</f>
        <v/>
      </c>
      <c r="AH61" s="53" t="str">
        <f>IF(AH60="","",VLOOKUP(AH60,'[1]シフト記号表（勤務時間帯）'!$D$6:$X$47,21,FALSE))</f>
        <v/>
      </c>
      <c r="AI61" s="51" t="str">
        <f>IF(AI60="","",VLOOKUP(AI60,'[1]シフト記号表（勤務時間帯）'!$D$6:$X$47,21,FALSE))</f>
        <v/>
      </c>
      <c r="AJ61" s="52" t="str">
        <f>IF(AJ60="","",VLOOKUP(AJ60,'[1]シフト記号表（勤務時間帯）'!$D$6:$X$47,21,FALSE))</f>
        <v/>
      </c>
      <c r="AK61" s="52" t="str">
        <f>IF(AK60="","",VLOOKUP(AK60,'[1]シフト記号表（勤務時間帯）'!$D$6:$X$47,21,FALSE))</f>
        <v/>
      </c>
      <c r="AL61" s="52" t="str">
        <f>IF(AL60="","",VLOOKUP(AL60,'[1]シフト記号表（勤務時間帯）'!$D$6:$X$47,21,FALSE))</f>
        <v/>
      </c>
      <c r="AM61" s="52" t="str">
        <f>IF(AM60="","",VLOOKUP(AM60,'[1]シフト記号表（勤務時間帯）'!$D$6:$X$47,21,FALSE))</f>
        <v/>
      </c>
      <c r="AN61" s="52" t="str">
        <f>IF(AN60="","",VLOOKUP(AN60,'[1]シフト記号表（勤務時間帯）'!$D$6:$X$47,21,FALSE))</f>
        <v/>
      </c>
      <c r="AO61" s="53" t="str">
        <f>IF(AO60="","",VLOOKUP(AO60,'[1]シフト記号表（勤務時間帯）'!$D$6:$X$47,21,FALSE))</f>
        <v/>
      </c>
      <c r="AP61" s="51" t="str">
        <f>IF(AP60="","",VLOOKUP(AP60,'[1]シフト記号表（勤務時間帯）'!$D$6:$X$47,21,FALSE))</f>
        <v/>
      </c>
      <c r="AQ61" s="52" t="str">
        <f>IF(AQ60="","",VLOOKUP(AQ60,'[1]シフト記号表（勤務時間帯）'!$D$6:$X$47,21,FALSE))</f>
        <v/>
      </c>
      <c r="AR61" s="52" t="str">
        <f>IF(AR60="","",VLOOKUP(AR60,'[1]シフト記号表（勤務時間帯）'!$D$6:$X$47,21,FALSE))</f>
        <v/>
      </c>
      <c r="AS61" s="52" t="str">
        <f>IF(AS60="","",VLOOKUP(AS60,'[1]シフト記号表（勤務時間帯）'!$D$6:$X$47,21,FALSE))</f>
        <v/>
      </c>
      <c r="AT61" s="52" t="str">
        <f>IF(AT60="","",VLOOKUP(AT60,'[1]シフト記号表（勤務時間帯）'!$D$6:$X$47,21,FALSE))</f>
        <v/>
      </c>
      <c r="AU61" s="52" t="str">
        <f>IF(AU60="","",VLOOKUP(AU60,'[1]シフト記号表（勤務時間帯）'!$D$6:$X$47,21,FALSE))</f>
        <v/>
      </c>
      <c r="AV61" s="53" t="str">
        <f>IF(AV60="","",VLOOKUP(AV60,'[1]シフト記号表（勤務時間帯）'!$D$6:$X$47,21,FALSE))</f>
        <v/>
      </c>
      <c r="AW61" s="51" t="str">
        <f>IF(AW60="","",VLOOKUP(AW60,'[1]シフト記号表（勤務時間帯）'!$D$6:$X$47,21,FALSE))</f>
        <v/>
      </c>
      <c r="AX61" s="52" t="str">
        <f>IF(AX60="","",VLOOKUP(AX60,'[1]シフト記号表（勤務時間帯）'!$D$6:$X$47,21,FALSE))</f>
        <v/>
      </c>
      <c r="AY61" s="52" t="str">
        <f>IF(AY60="","",VLOOKUP(AY60,'[1]シフト記号表（勤務時間帯）'!$D$6:$X$47,21,FALSE))</f>
        <v/>
      </c>
      <c r="AZ61" s="434">
        <f>IF($BC$3="４週",SUM(U61:AV61),IF($BC$3="暦月",SUM(U61:AY61),""))</f>
        <v>0</v>
      </c>
      <c r="BA61" s="435"/>
      <c r="BB61" s="436">
        <f>IF($BC$3="４週",AZ61/4,IF($BC$3="暦月",(AZ61/($BC$8/7)),""))</f>
        <v>0</v>
      </c>
      <c r="BC61" s="435"/>
      <c r="BD61" s="306"/>
      <c r="BE61" s="307"/>
      <c r="BF61" s="307"/>
      <c r="BG61" s="307"/>
      <c r="BH61" s="308"/>
    </row>
    <row r="62" spans="2:60" ht="20.25" customHeight="1" thickBot="1" x14ac:dyDescent="0.5">
      <c r="B62" s="133"/>
      <c r="C62" s="276"/>
      <c r="D62" s="277"/>
      <c r="E62" s="278"/>
      <c r="F62" s="134"/>
      <c r="G62" s="135">
        <f>C60</f>
        <v>0</v>
      </c>
      <c r="H62" s="301"/>
      <c r="I62" s="463"/>
      <c r="J62" s="464"/>
      <c r="K62" s="464"/>
      <c r="L62" s="465"/>
      <c r="M62" s="466"/>
      <c r="N62" s="467"/>
      <c r="O62" s="468"/>
      <c r="P62" s="157" t="s">
        <v>69</v>
      </c>
      <c r="Q62" s="158"/>
      <c r="R62" s="158"/>
      <c r="S62" s="159"/>
      <c r="T62" s="160"/>
      <c r="U62" s="55" t="str">
        <f>IF(U60="","",VLOOKUP(U60,'[1]シフト記号表（勤務時間帯）'!$D$6:$Z$47,23,FALSE))</f>
        <v/>
      </c>
      <c r="V62" s="56" t="str">
        <f>IF(V60="","",VLOOKUP(V60,'[1]シフト記号表（勤務時間帯）'!$D$6:$Z$47,23,FALSE))</f>
        <v/>
      </c>
      <c r="W62" s="56" t="str">
        <f>IF(W60="","",VLOOKUP(W60,'[1]シフト記号表（勤務時間帯）'!$D$6:$Z$47,23,FALSE))</f>
        <v/>
      </c>
      <c r="X62" s="56" t="str">
        <f>IF(X60="","",VLOOKUP(X60,'[1]シフト記号表（勤務時間帯）'!$D$6:$Z$47,23,FALSE))</f>
        <v/>
      </c>
      <c r="Y62" s="56" t="str">
        <f>IF(Y60="","",VLOOKUP(Y60,'[1]シフト記号表（勤務時間帯）'!$D$6:$Z$47,23,FALSE))</f>
        <v/>
      </c>
      <c r="Z62" s="56" t="str">
        <f>IF(Z60="","",VLOOKUP(Z60,'[1]シフト記号表（勤務時間帯）'!$D$6:$Z$47,23,FALSE))</f>
        <v/>
      </c>
      <c r="AA62" s="57" t="str">
        <f>IF(AA60="","",VLOOKUP(AA60,'[1]シフト記号表（勤務時間帯）'!$D$6:$Z$47,23,FALSE))</f>
        <v/>
      </c>
      <c r="AB62" s="55" t="str">
        <f>IF(AB60="","",VLOOKUP(AB60,'[1]シフト記号表（勤務時間帯）'!$D$6:$Z$47,23,FALSE))</f>
        <v/>
      </c>
      <c r="AC62" s="56" t="str">
        <f>IF(AC60="","",VLOOKUP(AC60,'[1]シフト記号表（勤務時間帯）'!$D$6:$Z$47,23,FALSE))</f>
        <v/>
      </c>
      <c r="AD62" s="56" t="str">
        <f>IF(AD60="","",VLOOKUP(AD60,'[1]シフト記号表（勤務時間帯）'!$D$6:$Z$47,23,FALSE))</f>
        <v/>
      </c>
      <c r="AE62" s="56" t="str">
        <f>IF(AE60="","",VLOOKUP(AE60,'[1]シフト記号表（勤務時間帯）'!$D$6:$Z$47,23,FALSE))</f>
        <v/>
      </c>
      <c r="AF62" s="56" t="str">
        <f>IF(AF60="","",VLOOKUP(AF60,'[1]シフト記号表（勤務時間帯）'!$D$6:$Z$47,23,FALSE))</f>
        <v/>
      </c>
      <c r="AG62" s="56" t="str">
        <f>IF(AG60="","",VLOOKUP(AG60,'[1]シフト記号表（勤務時間帯）'!$D$6:$Z$47,23,FALSE))</f>
        <v/>
      </c>
      <c r="AH62" s="57" t="str">
        <f>IF(AH60="","",VLOOKUP(AH60,'[1]シフト記号表（勤務時間帯）'!$D$6:$Z$47,23,FALSE))</f>
        <v/>
      </c>
      <c r="AI62" s="55" t="str">
        <f>IF(AI60="","",VLOOKUP(AI60,'[1]シフト記号表（勤務時間帯）'!$D$6:$Z$47,23,FALSE))</f>
        <v/>
      </c>
      <c r="AJ62" s="56" t="str">
        <f>IF(AJ60="","",VLOOKUP(AJ60,'[1]シフト記号表（勤務時間帯）'!$D$6:$Z$47,23,FALSE))</f>
        <v/>
      </c>
      <c r="AK62" s="56" t="str">
        <f>IF(AK60="","",VLOOKUP(AK60,'[1]シフト記号表（勤務時間帯）'!$D$6:$Z$47,23,FALSE))</f>
        <v/>
      </c>
      <c r="AL62" s="56" t="str">
        <f>IF(AL60="","",VLOOKUP(AL60,'[1]シフト記号表（勤務時間帯）'!$D$6:$Z$47,23,FALSE))</f>
        <v/>
      </c>
      <c r="AM62" s="56" t="str">
        <f>IF(AM60="","",VLOOKUP(AM60,'[1]シフト記号表（勤務時間帯）'!$D$6:$Z$47,23,FALSE))</f>
        <v/>
      </c>
      <c r="AN62" s="56" t="str">
        <f>IF(AN60="","",VLOOKUP(AN60,'[1]シフト記号表（勤務時間帯）'!$D$6:$Z$47,23,FALSE))</f>
        <v/>
      </c>
      <c r="AO62" s="57" t="str">
        <f>IF(AO60="","",VLOOKUP(AO60,'[1]シフト記号表（勤務時間帯）'!$D$6:$Z$47,23,FALSE))</f>
        <v/>
      </c>
      <c r="AP62" s="55" t="str">
        <f>IF(AP60="","",VLOOKUP(AP60,'[1]シフト記号表（勤務時間帯）'!$D$6:$Z$47,23,FALSE))</f>
        <v/>
      </c>
      <c r="AQ62" s="56" t="str">
        <f>IF(AQ60="","",VLOOKUP(AQ60,'[1]シフト記号表（勤務時間帯）'!$D$6:$Z$47,23,FALSE))</f>
        <v/>
      </c>
      <c r="AR62" s="56" t="str">
        <f>IF(AR60="","",VLOOKUP(AR60,'[1]シフト記号表（勤務時間帯）'!$D$6:$Z$47,23,FALSE))</f>
        <v/>
      </c>
      <c r="AS62" s="56" t="str">
        <f>IF(AS60="","",VLOOKUP(AS60,'[1]シフト記号表（勤務時間帯）'!$D$6:$Z$47,23,FALSE))</f>
        <v/>
      </c>
      <c r="AT62" s="56" t="str">
        <f>IF(AT60="","",VLOOKUP(AT60,'[1]シフト記号表（勤務時間帯）'!$D$6:$Z$47,23,FALSE))</f>
        <v/>
      </c>
      <c r="AU62" s="56" t="str">
        <f>IF(AU60="","",VLOOKUP(AU60,'[1]シフト記号表（勤務時間帯）'!$D$6:$Z$47,23,FALSE))</f>
        <v/>
      </c>
      <c r="AV62" s="57" t="str">
        <f>IF(AV60="","",VLOOKUP(AV60,'[1]シフト記号表（勤務時間帯）'!$D$6:$Z$47,23,FALSE))</f>
        <v/>
      </c>
      <c r="AW62" s="55" t="str">
        <f>IF(AW60="","",VLOOKUP(AW60,'[1]シフト記号表（勤務時間帯）'!$D$6:$Z$47,23,FALSE))</f>
        <v/>
      </c>
      <c r="AX62" s="56" t="str">
        <f>IF(AX60="","",VLOOKUP(AX60,'[1]シフト記号表（勤務時間帯）'!$D$6:$Z$47,23,FALSE))</f>
        <v/>
      </c>
      <c r="AY62" s="56" t="str">
        <f>IF(AY60="","",VLOOKUP(AY60,'[1]シフト記号表（勤務時間帯）'!$D$6:$Z$47,23,FALSE))</f>
        <v/>
      </c>
      <c r="AZ62" s="437">
        <f>IF($BC$3="４週",SUM(U62:AV62),IF($BC$3="暦月",SUM(U62:AY62),""))</f>
        <v>0</v>
      </c>
      <c r="BA62" s="438"/>
      <c r="BB62" s="439">
        <f>IF($BC$3="４週",AZ62/4,IF($BC$3="暦月",(AZ62/($BC$8/7)),""))</f>
        <v>0</v>
      </c>
      <c r="BC62" s="438"/>
      <c r="BD62" s="309"/>
      <c r="BE62" s="310"/>
      <c r="BF62" s="310"/>
      <c r="BG62" s="310"/>
      <c r="BH62" s="311"/>
    </row>
    <row r="63" spans="2:60" ht="20.25" hidden="1" customHeight="1" x14ac:dyDescent="0.45">
      <c r="B63" s="140"/>
      <c r="C63" s="270"/>
      <c r="D63" s="271"/>
      <c r="E63" s="272"/>
      <c r="F63" s="128"/>
      <c r="G63" s="50"/>
      <c r="H63" s="443"/>
      <c r="I63" s="444"/>
      <c r="J63" s="445"/>
      <c r="K63" s="445"/>
      <c r="L63" s="446"/>
      <c r="M63" s="453"/>
      <c r="N63" s="454"/>
      <c r="O63" s="455"/>
      <c r="P63" s="143" t="s">
        <v>67</v>
      </c>
      <c r="Q63" s="150"/>
      <c r="R63" s="150"/>
      <c r="S63" s="151"/>
      <c r="T63" s="156"/>
      <c r="U63" s="147"/>
      <c r="V63" s="148"/>
      <c r="W63" s="148"/>
      <c r="X63" s="148"/>
      <c r="Y63" s="148"/>
      <c r="Z63" s="148"/>
      <c r="AA63" s="149"/>
      <c r="AB63" s="147"/>
      <c r="AC63" s="148"/>
      <c r="AD63" s="148"/>
      <c r="AE63" s="148"/>
      <c r="AF63" s="148"/>
      <c r="AG63" s="148"/>
      <c r="AH63" s="149"/>
      <c r="AI63" s="147"/>
      <c r="AJ63" s="148"/>
      <c r="AK63" s="148"/>
      <c r="AL63" s="148"/>
      <c r="AM63" s="148"/>
      <c r="AN63" s="148"/>
      <c r="AO63" s="149"/>
      <c r="AP63" s="147"/>
      <c r="AQ63" s="148"/>
      <c r="AR63" s="148"/>
      <c r="AS63" s="148"/>
      <c r="AT63" s="148"/>
      <c r="AU63" s="148"/>
      <c r="AV63" s="149"/>
      <c r="AW63" s="147"/>
      <c r="AX63" s="148"/>
      <c r="AY63" s="148"/>
      <c r="AZ63" s="462"/>
      <c r="BA63" s="433"/>
      <c r="BB63" s="432"/>
      <c r="BC63" s="433"/>
      <c r="BD63" s="303"/>
      <c r="BE63" s="304"/>
      <c r="BF63" s="304"/>
      <c r="BG63" s="304"/>
      <c r="BH63" s="305"/>
    </row>
    <row r="64" spans="2:60" ht="20.25" hidden="1" customHeight="1" x14ac:dyDescent="0.45">
      <c r="B64" s="127">
        <f>B61+1</f>
        <v>15</v>
      </c>
      <c r="C64" s="273"/>
      <c r="D64" s="274"/>
      <c r="E64" s="275"/>
      <c r="F64" s="128">
        <f>C63</f>
        <v>0</v>
      </c>
      <c r="G64" s="50"/>
      <c r="H64" s="280"/>
      <c r="I64" s="447"/>
      <c r="J64" s="448"/>
      <c r="K64" s="448"/>
      <c r="L64" s="449"/>
      <c r="M64" s="456"/>
      <c r="N64" s="457"/>
      <c r="O64" s="458"/>
      <c r="P64" s="129" t="s">
        <v>68</v>
      </c>
      <c r="Q64" s="130"/>
      <c r="R64" s="130"/>
      <c r="S64" s="131"/>
      <c r="T64" s="132"/>
      <c r="U64" s="51" t="str">
        <f>IF(U63="","",VLOOKUP(U63,'[1]シフト記号表（勤務時間帯）'!$D$6:$X$47,21,FALSE))</f>
        <v/>
      </c>
      <c r="V64" s="52" t="str">
        <f>IF(V63="","",VLOOKUP(V63,'[1]シフト記号表（勤務時間帯）'!$D$6:$X$47,21,FALSE))</f>
        <v/>
      </c>
      <c r="W64" s="52" t="str">
        <f>IF(W63="","",VLOOKUP(W63,'[1]シフト記号表（勤務時間帯）'!$D$6:$X$47,21,FALSE))</f>
        <v/>
      </c>
      <c r="X64" s="52" t="str">
        <f>IF(X63="","",VLOOKUP(X63,'[1]シフト記号表（勤務時間帯）'!$D$6:$X$47,21,FALSE))</f>
        <v/>
      </c>
      <c r="Y64" s="52" t="str">
        <f>IF(Y63="","",VLOOKUP(Y63,'[1]シフト記号表（勤務時間帯）'!$D$6:$X$47,21,FALSE))</f>
        <v/>
      </c>
      <c r="Z64" s="52" t="str">
        <f>IF(Z63="","",VLOOKUP(Z63,'[1]シフト記号表（勤務時間帯）'!$D$6:$X$47,21,FALSE))</f>
        <v/>
      </c>
      <c r="AA64" s="53" t="str">
        <f>IF(AA63="","",VLOOKUP(AA63,'[1]シフト記号表（勤務時間帯）'!$D$6:$X$47,21,FALSE))</f>
        <v/>
      </c>
      <c r="AB64" s="51" t="str">
        <f>IF(AB63="","",VLOOKUP(AB63,'[1]シフト記号表（勤務時間帯）'!$D$6:$X$47,21,FALSE))</f>
        <v/>
      </c>
      <c r="AC64" s="52" t="str">
        <f>IF(AC63="","",VLOOKUP(AC63,'[1]シフト記号表（勤務時間帯）'!$D$6:$X$47,21,FALSE))</f>
        <v/>
      </c>
      <c r="AD64" s="52" t="str">
        <f>IF(AD63="","",VLOOKUP(AD63,'[1]シフト記号表（勤務時間帯）'!$D$6:$X$47,21,FALSE))</f>
        <v/>
      </c>
      <c r="AE64" s="52" t="str">
        <f>IF(AE63="","",VLOOKUP(AE63,'[1]シフト記号表（勤務時間帯）'!$D$6:$X$47,21,FALSE))</f>
        <v/>
      </c>
      <c r="AF64" s="52" t="str">
        <f>IF(AF63="","",VLOOKUP(AF63,'[1]シフト記号表（勤務時間帯）'!$D$6:$X$47,21,FALSE))</f>
        <v/>
      </c>
      <c r="AG64" s="52" t="str">
        <f>IF(AG63="","",VLOOKUP(AG63,'[1]シフト記号表（勤務時間帯）'!$D$6:$X$47,21,FALSE))</f>
        <v/>
      </c>
      <c r="AH64" s="53" t="str">
        <f>IF(AH63="","",VLOOKUP(AH63,'[1]シフト記号表（勤務時間帯）'!$D$6:$X$47,21,FALSE))</f>
        <v/>
      </c>
      <c r="AI64" s="51" t="str">
        <f>IF(AI63="","",VLOOKUP(AI63,'[1]シフト記号表（勤務時間帯）'!$D$6:$X$47,21,FALSE))</f>
        <v/>
      </c>
      <c r="AJ64" s="52" t="str">
        <f>IF(AJ63="","",VLOOKUP(AJ63,'[1]シフト記号表（勤務時間帯）'!$D$6:$X$47,21,FALSE))</f>
        <v/>
      </c>
      <c r="AK64" s="52" t="str">
        <f>IF(AK63="","",VLOOKUP(AK63,'[1]シフト記号表（勤務時間帯）'!$D$6:$X$47,21,FALSE))</f>
        <v/>
      </c>
      <c r="AL64" s="52" t="str">
        <f>IF(AL63="","",VLOOKUP(AL63,'[1]シフト記号表（勤務時間帯）'!$D$6:$X$47,21,FALSE))</f>
        <v/>
      </c>
      <c r="AM64" s="52" t="str">
        <f>IF(AM63="","",VLOOKUP(AM63,'[1]シフト記号表（勤務時間帯）'!$D$6:$X$47,21,FALSE))</f>
        <v/>
      </c>
      <c r="AN64" s="52" t="str">
        <f>IF(AN63="","",VLOOKUP(AN63,'[1]シフト記号表（勤務時間帯）'!$D$6:$X$47,21,FALSE))</f>
        <v/>
      </c>
      <c r="AO64" s="53" t="str">
        <f>IF(AO63="","",VLOOKUP(AO63,'[1]シフト記号表（勤務時間帯）'!$D$6:$X$47,21,FALSE))</f>
        <v/>
      </c>
      <c r="AP64" s="51" t="str">
        <f>IF(AP63="","",VLOOKUP(AP63,'[1]シフト記号表（勤務時間帯）'!$D$6:$X$47,21,FALSE))</f>
        <v/>
      </c>
      <c r="AQ64" s="52" t="str">
        <f>IF(AQ63="","",VLOOKUP(AQ63,'[1]シフト記号表（勤務時間帯）'!$D$6:$X$47,21,FALSE))</f>
        <v/>
      </c>
      <c r="AR64" s="52" t="str">
        <f>IF(AR63="","",VLOOKUP(AR63,'[1]シフト記号表（勤務時間帯）'!$D$6:$X$47,21,FALSE))</f>
        <v/>
      </c>
      <c r="AS64" s="52" t="str">
        <f>IF(AS63="","",VLOOKUP(AS63,'[1]シフト記号表（勤務時間帯）'!$D$6:$X$47,21,FALSE))</f>
        <v/>
      </c>
      <c r="AT64" s="52" t="str">
        <f>IF(AT63="","",VLOOKUP(AT63,'[1]シフト記号表（勤務時間帯）'!$D$6:$X$47,21,FALSE))</f>
        <v/>
      </c>
      <c r="AU64" s="52" t="str">
        <f>IF(AU63="","",VLOOKUP(AU63,'[1]シフト記号表（勤務時間帯）'!$D$6:$X$47,21,FALSE))</f>
        <v/>
      </c>
      <c r="AV64" s="53" t="str">
        <f>IF(AV63="","",VLOOKUP(AV63,'[1]シフト記号表（勤務時間帯）'!$D$6:$X$47,21,FALSE))</f>
        <v/>
      </c>
      <c r="AW64" s="51" t="str">
        <f>IF(AW63="","",VLOOKUP(AW63,'[1]シフト記号表（勤務時間帯）'!$D$6:$X$47,21,FALSE))</f>
        <v/>
      </c>
      <c r="AX64" s="52" t="str">
        <f>IF(AX63="","",VLOOKUP(AX63,'[1]シフト記号表（勤務時間帯）'!$D$6:$X$47,21,FALSE))</f>
        <v/>
      </c>
      <c r="AY64" s="52" t="str">
        <f>IF(AY63="","",VLOOKUP(AY63,'[1]シフト記号表（勤務時間帯）'!$D$6:$X$47,21,FALSE))</f>
        <v/>
      </c>
      <c r="AZ64" s="434">
        <f>IF($BC$3="４週",SUM(U64:AV64),IF($BC$3="暦月",SUM(U64:AY64),""))</f>
        <v>0</v>
      </c>
      <c r="BA64" s="435"/>
      <c r="BB64" s="436">
        <f>IF($BC$3="４週",AZ64/4,IF($BC$3="暦月",(AZ64/($BC$8/7)),""))</f>
        <v>0</v>
      </c>
      <c r="BC64" s="435"/>
      <c r="BD64" s="306"/>
      <c r="BE64" s="307"/>
      <c r="BF64" s="307"/>
      <c r="BG64" s="307"/>
      <c r="BH64" s="308"/>
    </row>
    <row r="65" spans="2:60" ht="20.25" hidden="1" customHeight="1" thickBot="1" x14ac:dyDescent="0.5">
      <c r="B65" s="133"/>
      <c r="C65" s="276"/>
      <c r="D65" s="277"/>
      <c r="E65" s="278"/>
      <c r="F65" s="134"/>
      <c r="G65" s="135">
        <f>C63</f>
        <v>0</v>
      </c>
      <c r="H65" s="301"/>
      <c r="I65" s="463"/>
      <c r="J65" s="464"/>
      <c r="K65" s="464"/>
      <c r="L65" s="465"/>
      <c r="M65" s="466"/>
      <c r="N65" s="467"/>
      <c r="O65" s="468"/>
      <c r="P65" s="157" t="s">
        <v>69</v>
      </c>
      <c r="Q65" s="158"/>
      <c r="R65" s="158"/>
      <c r="S65" s="159"/>
      <c r="T65" s="160"/>
      <c r="U65" s="55" t="str">
        <f>IF(U63="","",VLOOKUP(U63,'[1]シフト記号表（勤務時間帯）'!$D$6:$Z$47,23,FALSE))</f>
        <v/>
      </c>
      <c r="V65" s="56" t="str">
        <f>IF(V63="","",VLOOKUP(V63,'[1]シフト記号表（勤務時間帯）'!$D$6:$Z$47,23,FALSE))</f>
        <v/>
      </c>
      <c r="W65" s="56" t="str">
        <f>IF(W63="","",VLOOKUP(W63,'[1]シフト記号表（勤務時間帯）'!$D$6:$Z$47,23,FALSE))</f>
        <v/>
      </c>
      <c r="X65" s="56" t="str">
        <f>IF(X63="","",VLOOKUP(X63,'[1]シフト記号表（勤務時間帯）'!$D$6:$Z$47,23,FALSE))</f>
        <v/>
      </c>
      <c r="Y65" s="56" t="str">
        <f>IF(Y63="","",VLOOKUP(Y63,'[1]シフト記号表（勤務時間帯）'!$D$6:$Z$47,23,FALSE))</f>
        <v/>
      </c>
      <c r="Z65" s="56" t="str">
        <f>IF(Z63="","",VLOOKUP(Z63,'[1]シフト記号表（勤務時間帯）'!$D$6:$Z$47,23,FALSE))</f>
        <v/>
      </c>
      <c r="AA65" s="57" t="str">
        <f>IF(AA63="","",VLOOKUP(AA63,'[1]シフト記号表（勤務時間帯）'!$D$6:$Z$47,23,FALSE))</f>
        <v/>
      </c>
      <c r="AB65" s="55" t="str">
        <f>IF(AB63="","",VLOOKUP(AB63,'[1]シフト記号表（勤務時間帯）'!$D$6:$Z$47,23,FALSE))</f>
        <v/>
      </c>
      <c r="AC65" s="56" t="str">
        <f>IF(AC63="","",VLOOKUP(AC63,'[1]シフト記号表（勤務時間帯）'!$D$6:$Z$47,23,FALSE))</f>
        <v/>
      </c>
      <c r="AD65" s="56" t="str">
        <f>IF(AD63="","",VLOOKUP(AD63,'[1]シフト記号表（勤務時間帯）'!$D$6:$Z$47,23,FALSE))</f>
        <v/>
      </c>
      <c r="AE65" s="56" t="str">
        <f>IF(AE63="","",VLOOKUP(AE63,'[1]シフト記号表（勤務時間帯）'!$D$6:$Z$47,23,FALSE))</f>
        <v/>
      </c>
      <c r="AF65" s="56" t="str">
        <f>IF(AF63="","",VLOOKUP(AF63,'[1]シフト記号表（勤務時間帯）'!$D$6:$Z$47,23,FALSE))</f>
        <v/>
      </c>
      <c r="AG65" s="56" t="str">
        <f>IF(AG63="","",VLOOKUP(AG63,'[1]シフト記号表（勤務時間帯）'!$D$6:$Z$47,23,FALSE))</f>
        <v/>
      </c>
      <c r="AH65" s="57" t="str">
        <f>IF(AH63="","",VLOOKUP(AH63,'[1]シフト記号表（勤務時間帯）'!$D$6:$Z$47,23,FALSE))</f>
        <v/>
      </c>
      <c r="AI65" s="55" t="str">
        <f>IF(AI63="","",VLOOKUP(AI63,'[1]シフト記号表（勤務時間帯）'!$D$6:$Z$47,23,FALSE))</f>
        <v/>
      </c>
      <c r="AJ65" s="56" t="str">
        <f>IF(AJ63="","",VLOOKUP(AJ63,'[1]シフト記号表（勤務時間帯）'!$D$6:$Z$47,23,FALSE))</f>
        <v/>
      </c>
      <c r="AK65" s="56" t="str">
        <f>IF(AK63="","",VLOOKUP(AK63,'[1]シフト記号表（勤務時間帯）'!$D$6:$Z$47,23,FALSE))</f>
        <v/>
      </c>
      <c r="AL65" s="56" t="str">
        <f>IF(AL63="","",VLOOKUP(AL63,'[1]シフト記号表（勤務時間帯）'!$D$6:$Z$47,23,FALSE))</f>
        <v/>
      </c>
      <c r="AM65" s="56" t="str">
        <f>IF(AM63="","",VLOOKUP(AM63,'[1]シフト記号表（勤務時間帯）'!$D$6:$Z$47,23,FALSE))</f>
        <v/>
      </c>
      <c r="AN65" s="56" t="str">
        <f>IF(AN63="","",VLOOKUP(AN63,'[1]シフト記号表（勤務時間帯）'!$D$6:$Z$47,23,FALSE))</f>
        <v/>
      </c>
      <c r="AO65" s="57" t="str">
        <f>IF(AO63="","",VLOOKUP(AO63,'[1]シフト記号表（勤務時間帯）'!$D$6:$Z$47,23,FALSE))</f>
        <v/>
      </c>
      <c r="AP65" s="55" t="str">
        <f>IF(AP63="","",VLOOKUP(AP63,'[1]シフト記号表（勤務時間帯）'!$D$6:$Z$47,23,FALSE))</f>
        <v/>
      </c>
      <c r="AQ65" s="56" t="str">
        <f>IF(AQ63="","",VLOOKUP(AQ63,'[1]シフト記号表（勤務時間帯）'!$D$6:$Z$47,23,FALSE))</f>
        <v/>
      </c>
      <c r="AR65" s="56" t="str">
        <f>IF(AR63="","",VLOOKUP(AR63,'[1]シフト記号表（勤務時間帯）'!$D$6:$Z$47,23,FALSE))</f>
        <v/>
      </c>
      <c r="AS65" s="56" t="str">
        <f>IF(AS63="","",VLOOKUP(AS63,'[1]シフト記号表（勤務時間帯）'!$D$6:$Z$47,23,FALSE))</f>
        <v/>
      </c>
      <c r="AT65" s="56" t="str">
        <f>IF(AT63="","",VLOOKUP(AT63,'[1]シフト記号表（勤務時間帯）'!$D$6:$Z$47,23,FALSE))</f>
        <v/>
      </c>
      <c r="AU65" s="56" t="str">
        <f>IF(AU63="","",VLOOKUP(AU63,'[1]シフト記号表（勤務時間帯）'!$D$6:$Z$47,23,FALSE))</f>
        <v/>
      </c>
      <c r="AV65" s="57" t="str">
        <f>IF(AV63="","",VLOOKUP(AV63,'[1]シフト記号表（勤務時間帯）'!$D$6:$Z$47,23,FALSE))</f>
        <v/>
      </c>
      <c r="AW65" s="55" t="str">
        <f>IF(AW63="","",VLOOKUP(AW63,'[1]シフト記号表（勤務時間帯）'!$D$6:$Z$47,23,FALSE))</f>
        <v/>
      </c>
      <c r="AX65" s="56" t="str">
        <f>IF(AX63="","",VLOOKUP(AX63,'[1]シフト記号表（勤務時間帯）'!$D$6:$Z$47,23,FALSE))</f>
        <v/>
      </c>
      <c r="AY65" s="56" t="str">
        <f>IF(AY63="","",VLOOKUP(AY63,'[1]シフト記号表（勤務時間帯）'!$D$6:$Z$47,23,FALSE))</f>
        <v/>
      </c>
      <c r="AZ65" s="437">
        <f>IF($BC$3="４週",SUM(U65:AV65),IF($BC$3="暦月",SUM(U65:AY65),""))</f>
        <v>0</v>
      </c>
      <c r="BA65" s="438"/>
      <c r="BB65" s="439">
        <f>IF($BC$3="４週",AZ65/4,IF($BC$3="暦月",(AZ65/($BC$8/7)),""))</f>
        <v>0</v>
      </c>
      <c r="BC65" s="438"/>
      <c r="BD65" s="309"/>
      <c r="BE65" s="310"/>
      <c r="BF65" s="310"/>
      <c r="BG65" s="310"/>
      <c r="BH65" s="311"/>
    </row>
    <row r="66" spans="2:60" ht="20.25" hidden="1" customHeight="1" x14ac:dyDescent="0.45">
      <c r="B66" s="140"/>
      <c r="C66" s="270"/>
      <c r="D66" s="271"/>
      <c r="E66" s="272"/>
      <c r="F66" s="128"/>
      <c r="G66" s="50"/>
      <c r="H66" s="443"/>
      <c r="I66" s="444"/>
      <c r="J66" s="445"/>
      <c r="K66" s="445"/>
      <c r="L66" s="446"/>
      <c r="M66" s="453"/>
      <c r="N66" s="454"/>
      <c r="O66" s="455"/>
      <c r="P66" s="161" t="s">
        <v>67</v>
      </c>
      <c r="Q66" s="162"/>
      <c r="R66" s="162"/>
      <c r="S66" s="163"/>
      <c r="T66" s="164"/>
      <c r="U66" s="147"/>
      <c r="V66" s="148"/>
      <c r="W66" s="148"/>
      <c r="X66" s="148"/>
      <c r="Y66" s="148"/>
      <c r="Z66" s="148"/>
      <c r="AA66" s="149"/>
      <c r="AB66" s="147"/>
      <c r="AC66" s="148"/>
      <c r="AD66" s="148"/>
      <c r="AE66" s="148"/>
      <c r="AF66" s="148"/>
      <c r="AG66" s="148"/>
      <c r="AH66" s="149"/>
      <c r="AI66" s="147"/>
      <c r="AJ66" s="148"/>
      <c r="AK66" s="148"/>
      <c r="AL66" s="148"/>
      <c r="AM66" s="148"/>
      <c r="AN66" s="148"/>
      <c r="AO66" s="149"/>
      <c r="AP66" s="147"/>
      <c r="AQ66" s="148"/>
      <c r="AR66" s="148"/>
      <c r="AS66" s="148"/>
      <c r="AT66" s="148"/>
      <c r="AU66" s="148"/>
      <c r="AV66" s="149"/>
      <c r="AW66" s="147"/>
      <c r="AX66" s="148"/>
      <c r="AY66" s="148"/>
      <c r="AZ66" s="462"/>
      <c r="BA66" s="433"/>
      <c r="BB66" s="432"/>
      <c r="BC66" s="433"/>
      <c r="BD66" s="303"/>
      <c r="BE66" s="304"/>
      <c r="BF66" s="304"/>
      <c r="BG66" s="304"/>
      <c r="BH66" s="305"/>
    </row>
    <row r="67" spans="2:60" ht="20.25" hidden="1" customHeight="1" x14ac:dyDescent="0.45">
      <c r="B67" s="127">
        <f>B64+1</f>
        <v>16</v>
      </c>
      <c r="C67" s="273"/>
      <c r="D67" s="274"/>
      <c r="E67" s="275"/>
      <c r="F67" s="128">
        <f>C66</f>
        <v>0</v>
      </c>
      <c r="G67" s="50"/>
      <c r="H67" s="280"/>
      <c r="I67" s="447"/>
      <c r="J67" s="448"/>
      <c r="K67" s="448"/>
      <c r="L67" s="449"/>
      <c r="M67" s="456"/>
      <c r="N67" s="457"/>
      <c r="O67" s="458"/>
      <c r="P67" s="129" t="s">
        <v>68</v>
      </c>
      <c r="Q67" s="130"/>
      <c r="R67" s="130"/>
      <c r="S67" s="131"/>
      <c r="T67" s="132"/>
      <c r="U67" s="51" t="str">
        <f>IF(U66="","",VLOOKUP(U66,'[1]シフト記号表（勤務時間帯）'!$D$6:$X$47,21,FALSE))</f>
        <v/>
      </c>
      <c r="V67" s="52" t="str">
        <f>IF(V66="","",VLOOKUP(V66,'[1]シフト記号表（勤務時間帯）'!$D$6:$X$47,21,FALSE))</f>
        <v/>
      </c>
      <c r="W67" s="52" t="str">
        <f>IF(W66="","",VLOOKUP(W66,'[1]シフト記号表（勤務時間帯）'!$D$6:$X$47,21,FALSE))</f>
        <v/>
      </c>
      <c r="X67" s="52" t="str">
        <f>IF(X66="","",VLOOKUP(X66,'[1]シフト記号表（勤務時間帯）'!$D$6:$X$47,21,FALSE))</f>
        <v/>
      </c>
      <c r="Y67" s="52" t="str">
        <f>IF(Y66="","",VLOOKUP(Y66,'[1]シフト記号表（勤務時間帯）'!$D$6:$X$47,21,FALSE))</f>
        <v/>
      </c>
      <c r="Z67" s="52" t="str">
        <f>IF(Z66="","",VLOOKUP(Z66,'[1]シフト記号表（勤務時間帯）'!$D$6:$X$47,21,FALSE))</f>
        <v/>
      </c>
      <c r="AA67" s="53" t="str">
        <f>IF(AA66="","",VLOOKUP(AA66,'[1]シフト記号表（勤務時間帯）'!$D$6:$X$47,21,FALSE))</f>
        <v/>
      </c>
      <c r="AB67" s="51" t="str">
        <f>IF(AB66="","",VLOOKUP(AB66,'[1]シフト記号表（勤務時間帯）'!$D$6:$X$47,21,FALSE))</f>
        <v/>
      </c>
      <c r="AC67" s="52" t="str">
        <f>IF(AC66="","",VLOOKUP(AC66,'[1]シフト記号表（勤務時間帯）'!$D$6:$X$47,21,FALSE))</f>
        <v/>
      </c>
      <c r="AD67" s="52" t="str">
        <f>IF(AD66="","",VLOOKUP(AD66,'[1]シフト記号表（勤務時間帯）'!$D$6:$X$47,21,FALSE))</f>
        <v/>
      </c>
      <c r="AE67" s="52" t="str">
        <f>IF(AE66="","",VLOOKUP(AE66,'[1]シフト記号表（勤務時間帯）'!$D$6:$X$47,21,FALSE))</f>
        <v/>
      </c>
      <c r="AF67" s="52" t="str">
        <f>IF(AF66="","",VLOOKUP(AF66,'[1]シフト記号表（勤務時間帯）'!$D$6:$X$47,21,FALSE))</f>
        <v/>
      </c>
      <c r="AG67" s="52" t="str">
        <f>IF(AG66="","",VLOOKUP(AG66,'[1]シフト記号表（勤務時間帯）'!$D$6:$X$47,21,FALSE))</f>
        <v/>
      </c>
      <c r="AH67" s="53" t="str">
        <f>IF(AH66="","",VLOOKUP(AH66,'[1]シフト記号表（勤務時間帯）'!$D$6:$X$47,21,FALSE))</f>
        <v/>
      </c>
      <c r="AI67" s="51" t="str">
        <f>IF(AI66="","",VLOOKUP(AI66,'[1]シフト記号表（勤務時間帯）'!$D$6:$X$47,21,FALSE))</f>
        <v/>
      </c>
      <c r="AJ67" s="52" t="str">
        <f>IF(AJ66="","",VLOOKUP(AJ66,'[1]シフト記号表（勤務時間帯）'!$D$6:$X$47,21,FALSE))</f>
        <v/>
      </c>
      <c r="AK67" s="52" t="str">
        <f>IF(AK66="","",VLOOKUP(AK66,'[1]シフト記号表（勤務時間帯）'!$D$6:$X$47,21,FALSE))</f>
        <v/>
      </c>
      <c r="AL67" s="52" t="str">
        <f>IF(AL66="","",VLOOKUP(AL66,'[1]シフト記号表（勤務時間帯）'!$D$6:$X$47,21,FALSE))</f>
        <v/>
      </c>
      <c r="AM67" s="52" t="str">
        <f>IF(AM66="","",VLOOKUP(AM66,'[1]シフト記号表（勤務時間帯）'!$D$6:$X$47,21,FALSE))</f>
        <v/>
      </c>
      <c r="AN67" s="52" t="str">
        <f>IF(AN66="","",VLOOKUP(AN66,'[1]シフト記号表（勤務時間帯）'!$D$6:$X$47,21,FALSE))</f>
        <v/>
      </c>
      <c r="AO67" s="53" t="str">
        <f>IF(AO66="","",VLOOKUP(AO66,'[1]シフト記号表（勤務時間帯）'!$D$6:$X$47,21,FALSE))</f>
        <v/>
      </c>
      <c r="AP67" s="51" t="str">
        <f>IF(AP66="","",VLOOKUP(AP66,'[1]シフト記号表（勤務時間帯）'!$D$6:$X$47,21,FALSE))</f>
        <v/>
      </c>
      <c r="AQ67" s="52" t="str">
        <f>IF(AQ66="","",VLOOKUP(AQ66,'[1]シフト記号表（勤務時間帯）'!$D$6:$X$47,21,FALSE))</f>
        <v/>
      </c>
      <c r="AR67" s="52" t="str">
        <f>IF(AR66="","",VLOOKUP(AR66,'[1]シフト記号表（勤務時間帯）'!$D$6:$X$47,21,FALSE))</f>
        <v/>
      </c>
      <c r="AS67" s="52" t="str">
        <f>IF(AS66="","",VLOOKUP(AS66,'[1]シフト記号表（勤務時間帯）'!$D$6:$X$47,21,FALSE))</f>
        <v/>
      </c>
      <c r="AT67" s="52" t="str">
        <f>IF(AT66="","",VLOOKUP(AT66,'[1]シフト記号表（勤務時間帯）'!$D$6:$X$47,21,FALSE))</f>
        <v/>
      </c>
      <c r="AU67" s="52" t="str">
        <f>IF(AU66="","",VLOOKUP(AU66,'[1]シフト記号表（勤務時間帯）'!$D$6:$X$47,21,FALSE))</f>
        <v/>
      </c>
      <c r="AV67" s="53" t="str">
        <f>IF(AV66="","",VLOOKUP(AV66,'[1]シフト記号表（勤務時間帯）'!$D$6:$X$47,21,FALSE))</f>
        <v/>
      </c>
      <c r="AW67" s="51" t="str">
        <f>IF(AW66="","",VLOOKUP(AW66,'[1]シフト記号表（勤務時間帯）'!$D$6:$X$47,21,FALSE))</f>
        <v/>
      </c>
      <c r="AX67" s="52" t="str">
        <f>IF(AX66="","",VLOOKUP(AX66,'[1]シフト記号表（勤務時間帯）'!$D$6:$X$47,21,FALSE))</f>
        <v/>
      </c>
      <c r="AY67" s="52" t="str">
        <f>IF(AY66="","",VLOOKUP(AY66,'[1]シフト記号表（勤務時間帯）'!$D$6:$X$47,21,FALSE))</f>
        <v/>
      </c>
      <c r="AZ67" s="434">
        <f>IF($BC$3="４週",SUM(U67:AV67),IF($BC$3="暦月",SUM(U67:AY67),""))</f>
        <v>0</v>
      </c>
      <c r="BA67" s="435"/>
      <c r="BB67" s="436">
        <f>IF($BC$3="４週",AZ67/4,IF($BC$3="暦月",(AZ67/($BC$8/7)),""))</f>
        <v>0</v>
      </c>
      <c r="BC67" s="435"/>
      <c r="BD67" s="306"/>
      <c r="BE67" s="307"/>
      <c r="BF67" s="307"/>
      <c r="BG67" s="307"/>
      <c r="BH67" s="308"/>
    </row>
    <row r="68" spans="2:60" ht="20.25" hidden="1" customHeight="1" thickBot="1" x14ac:dyDescent="0.5">
      <c r="B68" s="127"/>
      <c r="C68" s="440"/>
      <c r="D68" s="441"/>
      <c r="E68" s="442"/>
      <c r="F68" s="165"/>
      <c r="G68" s="59">
        <f>C66</f>
        <v>0</v>
      </c>
      <c r="H68" s="281"/>
      <c r="I68" s="450"/>
      <c r="J68" s="451"/>
      <c r="K68" s="451"/>
      <c r="L68" s="452"/>
      <c r="M68" s="459"/>
      <c r="N68" s="460"/>
      <c r="O68" s="461"/>
      <c r="P68" s="166" t="s">
        <v>69</v>
      </c>
      <c r="Q68" s="167"/>
      <c r="R68" s="167"/>
      <c r="S68" s="168"/>
      <c r="T68" s="169"/>
      <c r="U68" s="55" t="str">
        <f>IF(U66="","",VLOOKUP(U66,'[1]シフト記号表（勤務時間帯）'!$D$6:$Z$47,23,FALSE))</f>
        <v/>
      </c>
      <c r="V68" s="56" t="str">
        <f>IF(V66="","",VLOOKUP(V66,'[1]シフト記号表（勤務時間帯）'!$D$6:$Z$47,23,FALSE))</f>
        <v/>
      </c>
      <c r="W68" s="56" t="str">
        <f>IF(W66="","",VLOOKUP(W66,'[1]シフト記号表（勤務時間帯）'!$D$6:$Z$47,23,FALSE))</f>
        <v/>
      </c>
      <c r="X68" s="56" t="str">
        <f>IF(X66="","",VLOOKUP(X66,'[1]シフト記号表（勤務時間帯）'!$D$6:$Z$47,23,FALSE))</f>
        <v/>
      </c>
      <c r="Y68" s="56" t="str">
        <f>IF(Y66="","",VLOOKUP(Y66,'[1]シフト記号表（勤務時間帯）'!$D$6:$Z$47,23,FALSE))</f>
        <v/>
      </c>
      <c r="Z68" s="56" t="str">
        <f>IF(Z66="","",VLOOKUP(Z66,'[1]シフト記号表（勤務時間帯）'!$D$6:$Z$47,23,FALSE))</f>
        <v/>
      </c>
      <c r="AA68" s="57" t="str">
        <f>IF(AA66="","",VLOOKUP(AA66,'[1]シフト記号表（勤務時間帯）'!$D$6:$Z$47,23,FALSE))</f>
        <v/>
      </c>
      <c r="AB68" s="55" t="str">
        <f>IF(AB66="","",VLOOKUP(AB66,'[1]シフト記号表（勤務時間帯）'!$D$6:$Z$47,23,FALSE))</f>
        <v/>
      </c>
      <c r="AC68" s="56" t="str">
        <f>IF(AC66="","",VLOOKUP(AC66,'[1]シフト記号表（勤務時間帯）'!$D$6:$Z$47,23,FALSE))</f>
        <v/>
      </c>
      <c r="AD68" s="56" t="str">
        <f>IF(AD66="","",VLOOKUP(AD66,'[1]シフト記号表（勤務時間帯）'!$D$6:$Z$47,23,FALSE))</f>
        <v/>
      </c>
      <c r="AE68" s="56" t="str">
        <f>IF(AE66="","",VLOOKUP(AE66,'[1]シフト記号表（勤務時間帯）'!$D$6:$Z$47,23,FALSE))</f>
        <v/>
      </c>
      <c r="AF68" s="56" t="str">
        <f>IF(AF66="","",VLOOKUP(AF66,'[1]シフト記号表（勤務時間帯）'!$D$6:$Z$47,23,FALSE))</f>
        <v/>
      </c>
      <c r="AG68" s="56" t="str">
        <f>IF(AG66="","",VLOOKUP(AG66,'[1]シフト記号表（勤務時間帯）'!$D$6:$Z$47,23,FALSE))</f>
        <v/>
      </c>
      <c r="AH68" s="57" t="str">
        <f>IF(AH66="","",VLOOKUP(AH66,'[1]シフト記号表（勤務時間帯）'!$D$6:$Z$47,23,FALSE))</f>
        <v/>
      </c>
      <c r="AI68" s="55" t="str">
        <f>IF(AI66="","",VLOOKUP(AI66,'[1]シフト記号表（勤務時間帯）'!$D$6:$Z$47,23,FALSE))</f>
        <v/>
      </c>
      <c r="AJ68" s="56" t="str">
        <f>IF(AJ66="","",VLOOKUP(AJ66,'[1]シフト記号表（勤務時間帯）'!$D$6:$Z$47,23,FALSE))</f>
        <v/>
      </c>
      <c r="AK68" s="56" t="str">
        <f>IF(AK66="","",VLOOKUP(AK66,'[1]シフト記号表（勤務時間帯）'!$D$6:$Z$47,23,FALSE))</f>
        <v/>
      </c>
      <c r="AL68" s="56" t="str">
        <f>IF(AL66="","",VLOOKUP(AL66,'[1]シフト記号表（勤務時間帯）'!$D$6:$Z$47,23,FALSE))</f>
        <v/>
      </c>
      <c r="AM68" s="56" t="str">
        <f>IF(AM66="","",VLOOKUP(AM66,'[1]シフト記号表（勤務時間帯）'!$D$6:$Z$47,23,FALSE))</f>
        <v/>
      </c>
      <c r="AN68" s="56" t="str">
        <f>IF(AN66="","",VLOOKUP(AN66,'[1]シフト記号表（勤務時間帯）'!$D$6:$Z$47,23,FALSE))</f>
        <v/>
      </c>
      <c r="AO68" s="57" t="str">
        <f>IF(AO66="","",VLOOKUP(AO66,'[1]シフト記号表（勤務時間帯）'!$D$6:$Z$47,23,FALSE))</f>
        <v/>
      </c>
      <c r="AP68" s="55" t="str">
        <f>IF(AP66="","",VLOOKUP(AP66,'[1]シフト記号表（勤務時間帯）'!$D$6:$Z$47,23,FALSE))</f>
        <v/>
      </c>
      <c r="AQ68" s="56" t="str">
        <f>IF(AQ66="","",VLOOKUP(AQ66,'[1]シフト記号表（勤務時間帯）'!$D$6:$Z$47,23,FALSE))</f>
        <v/>
      </c>
      <c r="AR68" s="56" t="str">
        <f>IF(AR66="","",VLOOKUP(AR66,'[1]シフト記号表（勤務時間帯）'!$D$6:$Z$47,23,FALSE))</f>
        <v/>
      </c>
      <c r="AS68" s="56" t="str">
        <f>IF(AS66="","",VLOOKUP(AS66,'[1]シフト記号表（勤務時間帯）'!$D$6:$Z$47,23,FALSE))</f>
        <v/>
      </c>
      <c r="AT68" s="56" t="str">
        <f>IF(AT66="","",VLOOKUP(AT66,'[1]シフト記号表（勤務時間帯）'!$D$6:$Z$47,23,FALSE))</f>
        <v/>
      </c>
      <c r="AU68" s="56" t="str">
        <f>IF(AU66="","",VLOOKUP(AU66,'[1]シフト記号表（勤務時間帯）'!$D$6:$Z$47,23,FALSE))</f>
        <v/>
      </c>
      <c r="AV68" s="57" t="str">
        <f>IF(AV66="","",VLOOKUP(AV66,'[1]シフト記号表（勤務時間帯）'!$D$6:$Z$47,23,FALSE))</f>
        <v/>
      </c>
      <c r="AW68" s="55" t="str">
        <f>IF(AW66="","",VLOOKUP(AW66,'[1]シフト記号表（勤務時間帯）'!$D$6:$Z$47,23,FALSE))</f>
        <v/>
      </c>
      <c r="AX68" s="56" t="str">
        <f>IF(AX66="","",VLOOKUP(AX66,'[1]シフト記号表（勤務時間帯）'!$D$6:$Z$47,23,FALSE))</f>
        <v/>
      </c>
      <c r="AY68" s="56" t="str">
        <f>IF(AY66="","",VLOOKUP(AY66,'[1]シフト記号表（勤務時間帯）'!$D$6:$Z$47,23,FALSE))</f>
        <v/>
      </c>
      <c r="AZ68" s="437">
        <f>IF($BC$3="４週",SUM(U68:AV68),IF($BC$3="暦月",SUM(U68:AY68),""))</f>
        <v>0</v>
      </c>
      <c r="BA68" s="438"/>
      <c r="BB68" s="439">
        <f>IF($BC$3="４週",AZ68/4,IF($BC$3="暦月",(AZ68/($BC$8/7)),""))</f>
        <v>0</v>
      </c>
      <c r="BC68" s="438"/>
      <c r="BD68" s="306"/>
      <c r="BE68" s="307"/>
      <c r="BF68" s="307"/>
      <c r="BG68" s="307"/>
      <c r="BH68" s="308"/>
    </row>
    <row r="69" spans="2:60" ht="20.25" customHeight="1" x14ac:dyDescent="0.45">
      <c r="B69" s="413" t="s">
        <v>70</v>
      </c>
      <c r="C69" s="414"/>
      <c r="D69" s="414"/>
      <c r="E69" s="414"/>
      <c r="F69" s="414"/>
      <c r="G69" s="414"/>
      <c r="H69" s="414"/>
      <c r="I69" s="414"/>
      <c r="J69" s="414"/>
      <c r="K69" s="414"/>
      <c r="L69" s="414"/>
      <c r="M69" s="414"/>
      <c r="N69" s="414"/>
      <c r="O69" s="414"/>
      <c r="P69" s="414"/>
      <c r="Q69" s="414"/>
      <c r="R69" s="414"/>
      <c r="S69" s="414"/>
      <c r="T69" s="415"/>
      <c r="U69" s="170"/>
      <c r="V69" s="171"/>
      <c r="W69" s="171"/>
      <c r="X69" s="171"/>
      <c r="Y69" s="171"/>
      <c r="Z69" s="171"/>
      <c r="AA69" s="172"/>
      <c r="AB69" s="173"/>
      <c r="AC69" s="171"/>
      <c r="AD69" s="171"/>
      <c r="AE69" s="171"/>
      <c r="AF69" s="171"/>
      <c r="AG69" s="171"/>
      <c r="AH69" s="172"/>
      <c r="AI69" s="173"/>
      <c r="AJ69" s="171"/>
      <c r="AK69" s="171"/>
      <c r="AL69" s="171"/>
      <c r="AM69" s="171"/>
      <c r="AN69" s="171"/>
      <c r="AO69" s="172"/>
      <c r="AP69" s="173"/>
      <c r="AQ69" s="171"/>
      <c r="AR69" s="171"/>
      <c r="AS69" s="171"/>
      <c r="AT69" s="171"/>
      <c r="AU69" s="171"/>
      <c r="AV69" s="172"/>
      <c r="AW69" s="173"/>
      <c r="AX69" s="171"/>
      <c r="AY69" s="174"/>
      <c r="AZ69" s="416"/>
      <c r="BA69" s="417"/>
      <c r="BB69" s="229"/>
      <c r="BC69" s="230"/>
      <c r="BD69" s="230"/>
      <c r="BE69" s="230"/>
      <c r="BF69" s="230"/>
      <c r="BG69" s="230"/>
      <c r="BH69" s="231"/>
    </row>
    <row r="70" spans="2:60" ht="20.25" customHeight="1" x14ac:dyDescent="0.45">
      <c r="B70" s="422" t="s">
        <v>71</v>
      </c>
      <c r="C70" s="423"/>
      <c r="D70" s="423"/>
      <c r="E70" s="423"/>
      <c r="F70" s="423"/>
      <c r="G70" s="423"/>
      <c r="H70" s="423"/>
      <c r="I70" s="423"/>
      <c r="J70" s="423"/>
      <c r="K70" s="423"/>
      <c r="L70" s="423"/>
      <c r="M70" s="423"/>
      <c r="N70" s="423"/>
      <c r="O70" s="423"/>
      <c r="P70" s="423"/>
      <c r="Q70" s="423"/>
      <c r="R70" s="423"/>
      <c r="S70" s="423"/>
      <c r="T70" s="424"/>
      <c r="U70" s="175"/>
      <c r="V70" s="176"/>
      <c r="W70" s="176"/>
      <c r="X70" s="176"/>
      <c r="Y70" s="176"/>
      <c r="Z70" s="176"/>
      <c r="AA70" s="177"/>
      <c r="AB70" s="178"/>
      <c r="AC70" s="176"/>
      <c r="AD70" s="176"/>
      <c r="AE70" s="176"/>
      <c r="AF70" s="176"/>
      <c r="AG70" s="176"/>
      <c r="AH70" s="177"/>
      <c r="AI70" s="178"/>
      <c r="AJ70" s="176"/>
      <c r="AK70" s="176"/>
      <c r="AL70" s="176"/>
      <c r="AM70" s="176"/>
      <c r="AN70" s="176"/>
      <c r="AO70" s="177"/>
      <c r="AP70" s="178"/>
      <c r="AQ70" s="176"/>
      <c r="AR70" s="176"/>
      <c r="AS70" s="176"/>
      <c r="AT70" s="176"/>
      <c r="AU70" s="176"/>
      <c r="AV70" s="177"/>
      <c r="AW70" s="178"/>
      <c r="AX70" s="176"/>
      <c r="AY70" s="179"/>
      <c r="AZ70" s="418"/>
      <c r="BA70" s="419"/>
      <c r="BB70" s="232"/>
      <c r="BC70" s="233"/>
      <c r="BD70" s="233"/>
      <c r="BE70" s="233"/>
      <c r="BF70" s="233"/>
      <c r="BG70" s="233"/>
      <c r="BH70" s="234"/>
    </row>
    <row r="71" spans="2:60" ht="20.25" customHeight="1" x14ac:dyDescent="0.45">
      <c r="B71" s="422" t="s">
        <v>72</v>
      </c>
      <c r="C71" s="423"/>
      <c r="D71" s="423"/>
      <c r="E71" s="423"/>
      <c r="F71" s="423"/>
      <c r="G71" s="423"/>
      <c r="H71" s="423"/>
      <c r="I71" s="423"/>
      <c r="J71" s="423"/>
      <c r="K71" s="423"/>
      <c r="L71" s="423"/>
      <c r="M71" s="423"/>
      <c r="N71" s="423"/>
      <c r="O71" s="423"/>
      <c r="P71" s="423"/>
      <c r="Q71" s="423"/>
      <c r="R71" s="423"/>
      <c r="S71" s="423"/>
      <c r="T71" s="424"/>
      <c r="U71" s="175"/>
      <c r="V71" s="176"/>
      <c r="W71" s="176"/>
      <c r="X71" s="176"/>
      <c r="Y71" s="176"/>
      <c r="Z71" s="176"/>
      <c r="AA71" s="84"/>
      <c r="AB71" s="82"/>
      <c r="AC71" s="176"/>
      <c r="AD71" s="176"/>
      <c r="AE71" s="176"/>
      <c r="AF71" s="176"/>
      <c r="AG71" s="176"/>
      <c r="AH71" s="84"/>
      <c r="AI71" s="82"/>
      <c r="AJ71" s="176"/>
      <c r="AK71" s="176"/>
      <c r="AL71" s="176"/>
      <c r="AM71" s="176"/>
      <c r="AN71" s="176"/>
      <c r="AO71" s="84"/>
      <c r="AP71" s="82"/>
      <c r="AQ71" s="176"/>
      <c r="AR71" s="176"/>
      <c r="AS71" s="176"/>
      <c r="AT71" s="176"/>
      <c r="AU71" s="176"/>
      <c r="AV71" s="84"/>
      <c r="AW71" s="82"/>
      <c r="AX71" s="176"/>
      <c r="AY71" s="179"/>
      <c r="AZ71" s="418"/>
      <c r="BA71" s="419"/>
      <c r="BB71" s="232"/>
      <c r="BC71" s="233"/>
      <c r="BD71" s="233"/>
      <c r="BE71" s="233"/>
      <c r="BF71" s="233"/>
      <c r="BG71" s="233"/>
      <c r="BH71" s="234"/>
    </row>
    <row r="72" spans="2:60" ht="20.25" customHeight="1" x14ac:dyDescent="0.45">
      <c r="B72" s="422" t="s">
        <v>73</v>
      </c>
      <c r="C72" s="423"/>
      <c r="D72" s="423"/>
      <c r="E72" s="423"/>
      <c r="F72" s="423"/>
      <c r="G72" s="423"/>
      <c r="H72" s="423"/>
      <c r="I72" s="423"/>
      <c r="J72" s="423"/>
      <c r="K72" s="423"/>
      <c r="L72" s="423"/>
      <c r="M72" s="423"/>
      <c r="N72" s="423"/>
      <c r="O72" s="423"/>
      <c r="P72" s="423"/>
      <c r="Q72" s="423"/>
      <c r="R72" s="423"/>
      <c r="S72" s="423"/>
      <c r="T72" s="424"/>
      <c r="U72" s="175"/>
      <c r="V72" s="176"/>
      <c r="W72" s="176"/>
      <c r="X72" s="176"/>
      <c r="Y72" s="176"/>
      <c r="Z72" s="176"/>
      <c r="AA72" s="84"/>
      <c r="AB72" s="82"/>
      <c r="AC72" s="176"/>
      <c r="AD72" s="176"/>
      <c r="AE72" s="176"/>
      <c r="AF72" s="176"/>
      <c r="AG72" s="176"/>
      <c r="AH72" s="84"/>
      <c r="AI72" s="82"/>
      <c r="AJ72" s="176"/>
      <c r="AK72" s="176"/>
      <c r="AL72" s="176"/>
      <c r="AM72" s="176"/>
      <c r="AN72" s="176"/>
      <c r="AO72" s="84"/>
      <c r="AP72" s="82"/>
      <c r="AQ72" s="176"/>
      <c r="AR72" s="176"/>
      <c r="AS72" s="176"/>
      <c r="AT72" s="176"/>
      <c r="AU72" s="176"/>
      <c r="AV72" s="84"/>
      <c r="AW72" s="82"/>
      <c r="AX72" s="176"/>
      <c r="AY72" s="179"/>
      <c r="AZ72" s="420"/>
      <c r="BA72" s="421"/>
      <c r="BB72" s="232"/>
      <c r="BC72" s="233"/>
      <c r="BD72" s="233"/>
      <c r="BE72" s="233"/>
      <c r="BF72" s="233"/>
      <c r="BG72" s="233"/>
      <c r="BH72" s="234"/>
    </row>
    <row r="73" spans="2:60" ht="20.25" customHeight="1" x14ac:dyDescent="0.45">
      <c r="B73" s="422" t="s">
        <v>74</v>
      </c>
      <c r="C73" s="423"/>
      <c r="D73" s="423"/>
      <c r="E73" s="423"/>
      <c r="F73" s="423"/>
      <c r="G73" s="423"/>
      <c r="H73" s="423"/>
      <c r="I73" s="423"/>
      <c r="J73" s="423"/>
      <c r="K73" s="423"/>
      <c r="L73" s="423"/>
      <c r="M73" s="423"/>
      <c r="N73" s="423"/>
      <c r="O73" s="423"/>
      <c r="P73" s="423"/>
      <c r="Q73" s="423"/>
      <c r="R73" s="423"/>
      <c r="S73" s="423"/>
      <c r="T73" s="424"/>
      <c r="U73" s="180" t="str">
        <f t="shared" ref="U73:AY73" si="1">IF(SUMIF($F$21:$F$68,"介護従業者",U21:U68)=0,"",SUMIF($F$21:$F$68,"介護従業者",U21:U68))</f>
        <v/>
      </c>
      <c r="V73" s="181" t="str">
        <f t="shared" si="1"/>
        <v/>
      </c>
      <c r="W73" s="181" t="str">
        <f t="shared" si="1"/>
        <v/>
      </c>
      <c r="X73" s="181" t="str">
        <f t="shared" si="1"/>
        <v/>
      </c>
      <c r="Y73" s="181" t="str">
        <f t="shared" si="1"/>
        <v/>
      </c>
      <c r="Z73" s="181" t="str">
        <f t="shared" si="1"/>
        <v/>
      </c>
      <c r="AA73" s="89" t="str">
        <f t="shared" si="1"/>
        <v/>
      </c>
      <c r="AB73" s="180" t="str">
        <f t="shared" si="1"/>
        <v/>
      </c>
      <c r="AC73" s="181" t="str">
        <f t="shared" si="1"/>
        <v/>
      </c>
      <c r="AD73" s="181" t="str">
        <f t="shared" si="1"/>
        <v/>
      </c>
      <c r="AE73" s="181" t="str">
        <f t="shared" si="1"/>
        <v/>
      </c>
      <c r="AF73" s="181" t="str">
        <f t="shared" si="1"/>
        <v/>
      </c>
      <c r="AG73" s="181" t="str">
        <f t="shared" si="1"/>
        <v/>
      </c>
      <c r="AH73" s="89" t="str">
        <f t="shared" si="1"/>
        <v/>
      </c>
      <c r="AI73" s="180" t="str">
        <f t="shared" si="1"/>
        <v/>
      </c>
      <c r="AJ73" s="181" t="str">
        <f t="shared" si="1"/>
        <v/>
      </c>
      <c r="AK73" s="181" t="str">
        <f t="shared" si="1"/>
        <v/>
      </c>
      <c r="AL73" s="181" t="str">
        <f t="shared" si="1"/>
        <v/>
      </c>
      <c r="AM73" s="181" t="str">
        <f t="shared" si="1"/>
        <v/>
      </c>
      <c r="AN73" s="181" t="str">
        <f t="shared" si="1"/>
        <v/>
      </c>
      <c r="AO73" s="89" t="str">
        <f t="shared" si="1"/>
        <v/>
      </c>
      <c r="AP73" s="180" t="str">
        <f t="shared" si="1"/>
        <v/>
      </c>
      <c r="AQ73" s="181" t="str">
        <f t="shared" si="1"/>
        <v/>
      </c>
      <c r="AR73" s="181" t="str">
        <f t="shared" si="1"/>
        <v/>
      </c>
      <c r="AS73" s="181" t="str">
        <f t="shared" si="1"/>
        <v/>
      </c>
      <c r="AT73" s="181" t="str">
        <f t="shared" si="1"/>
        <v/>
      </c>
      <c r="AU73" s="181" t="str">
        <f t="shared" si="1"/>
        <v/>
      </c>
      <c r="AV73" s="89" t="str">
        <f t="shared" si="1"/>
        <v/>
      </c>
      <c r="AW73" s="180" t="str">
        <f t="shared" si="1"/>
        <v/>
      </c>
      <c r="AX73" s="181" t="str">
        <f t="shared" si="1"/>
        <v/>
      </c>
      <c r="AY73" s="181" t="str">
        <f t="shared" si="1"/>
        <v/>
      </c>
      <c r="AZ73" s="425">
        <f>IF($BC$3="４週",SUM(U73:AV73),IF($BC$3="暦月",SUM(U73:AY73),""))</f>
        <v>0</v>
      </c>
      <c r="BA73" s="426"/>
      <c r="BB73" s="232"/>
      <c r="BC73" s="233"/>
      <c r="BD73" s="233"/>
      <c r="BE73" s="233"/>
      <c r="BF73" s="233"/>
      <c r="BG73" s="233"/>
      <c r="BH73" s="234"/>
    </row>
    <row r="74" spans="2:60" ht="20.25" customHeight="1" thickBot="1" x14ac:dyDescent="0.5">
      <c r="B74" s="427" t="s">
        <v>75</v>
      </c>
      <c r="C74" s="428"/>
      <c r="D74" s="428"/>
      <c r="E74" s="428"/>
      <c r="F74" s="428"/>
      <c r="G74" s="428"/>
      <c r="H74" s="428"/>
      <c r="I74" s="428"/>
      <c r="J74" s="428"/>
      <c r="K74" s="428"/>
      <c r="L74" s="428"/>
      <c r="M74" s="428"/>
      <c r="N74" s="428"/>
      <c r="O74" s="428"/>
      <c r="P74" s="428"/>
      <c r="Q74" s="428"/>
      <c r="R74" s="428"/>
      <c r="S74" s="428"/>
      <c r="T74" s="429"/>
      <c r="U74" s="182" t="str">
        <f t="shared" ref="U74:AY74" si="2">IF(SUMIF($G$21:$G$68,"介護従業者",U21:U68)=0,"",SUMIF($G$21:$G$68,"介護従業者",U21:U68))</f>
        <v/>
      </c>
      <c r="V74" s="183" t="str">
        <f t="shared" si="2"/>
        <v/>
      </c>
      <c r="W74" s="183" t="str">
        <f t="shared" si="2"/>
        <v/>
      </c>
      <c r="X74" s="183" t="str">
        <f t="shared" si="2"/>
        <v/>
      </c>
      <c r="Y74" s="183" t="str">
        <f t="shared" si="2"/>
        <v/>
      </c>
      <c r="Z74" s="183" t="str">
        <f t="shared" si="2"/>
        <v/>
      </c>
      <c r="AA74" s="184" t="str">
        <f t="shared" si="2"/>
        <v/>
      </c>
      <c r="AB74" s="185" t="str">
        <f t="shared" si="2"/>
        <v/>
      </c>
      <c r="AC74" s="183" t="str">
        <f t="shared" si="2"/>
        <v/>
      </c>
      <c r="AD74" s="183" t="str">
        <f t="shared" si="2"/>
        <v/>
      </c>
      <c r="AE74" s="183" t="str">
        <f t="shared" si="2"/>
        <v/>
      </c>
      <c r="AF74" s="183" t="str">
        <f t="shared" si="2"/>
        <v/>
      </c>
      <c r="AG74" s="183" t="str">
        <f t="shared" si="2"/>
        <v/>
      </c>
      <c r="AH74" s="184" t="str">
        <f t="shared" si="2"/>
        <v/>
      </c>
      <c r="AI74" s="185" t="str">
        <f t="shared" si="2"/>
        <v/>
      </c>
      <c r="AJ74" s="183" t="str">
        <f t="shared" si="2"/>
        <v/>
      </c>
      <c r="AK74" s="183" t="str">
        <f t="shared" si="2"/>
        <v/>
      </c>
      <c r="AL74" s="183" t="str">
        <f t="shared" si="2"/>
        <v/>
      </c>
      <c r="AM74" s="183" t="str">
        <f t="shared" si="2"/>
        <v/>
      </c>
      <c r="AN74" s="183" t="str">
        <f t="shared" si="2"/>
        <v/>
      </c>
      <c r="AO74" s="184" t="str">
        <f t="shared" si="2"/>
        <v/>
      </c>
      <c r="AP74" s="185" t="str">
        <f t="shared" si="2"/>
        <v/>
      </c>
      <c r="AQ74" s="183" t="str">
        <f t="shared" si="2"/>
        <v/>
      </c>
      <c r="AR74" s="183" t="str">
        <f t="shared" si="2"/>
        <v/>
      </c>
      <c r="AS74" s="183" t="str">
        <f t="shared" si="2"/>
        <v/>
      </c>
      <c r="AT74" s="183" t="str">
        <f t="shared" si="2"/>
        <v/>
      </c>
      <c r="AU74" s="183" t="str">
        <f t="shared" si="2"/>
        <v/>
      </c>
      <c r="AV74" s="184" t="str">
        <f t="shared" si="2"/>
        <v/>
      </c>
      <c r="AW74" s="185" t="str">
        <f t="shared" si="2"/>
        <v/>
      </c>
      <c r="AX74" s="183" t="str">
        <f t="shared" si="2"/>
        <v/>
      </c>
      <c r="AY74" s="186" t="str">
        <f t="shared" si="2"/>
        <v/>
      </c>
      <c r="AZ74" s="430">
        <f>IF($BC$3="４週",SUM(U74:AV74),IF($BC$3="暦月",SUM(U74:AY74),""))</f>
        <v>0</v>
      </c>
      <c r="BA74" s="431"/>
      <c r="BB74" s="235"/>
      <c r="BC74" s="236"/>
      <c r="BD74" s="236"/>
      <c r="BE74" s="236"/>
      <c r="BF74" s="236"/>
      <c r="BG74" s="236"/>
      <c r="BH74" s="237"/>
    </row>
    <row r="75" spans="2:60" s="150" customFormat="1" ht="20.25" customHeight="1" x14ac:dyDescent="0.45">
      <c r="C75" s="151"/>
      <c r="D75" s="151"/>
      <c r="E75" s="151"/>
      <c r="F75" s="151"/>
      <c r="G75" s="151"/>
      <c r="BH75" s="187"/>
    </row>
    <row r="76" spans="2:60" ht="20.25" customHeight="1" x14ac:dyDescent="0.45"/>
    <row r="77" spans="2:60" ht="20.25" customHeight="1" x14ac:dyDescent="0.45"/>
    <row r="78" spans="2:60" ht="20.25" customHeight="1" x14ac:dyDescent="0.45"/>
    <row r="79" spans="2:60" ht="20.25" customHeight="1" x14ac:dyDescent="0.45"/>
    <row r="80" spans="2:60" ht="20.25" customHeight="1" x14ac:dyDescent="0.45"/>
    <row r="81" ht="20.25" customHeight="1" x14ac:dyDescent="0.45"/>
    <row r="82" ht="20.25" customHeight="1" x14ac:dyDescent="0.45"/>
    <row r="83" ht="20.25" customHeight="1" x14ac:dyDescent="0.45"/>
    <row r="84" ht="20.25" customHeight="1" x14ac:dyDescent="0.45"/>
    <row r="85" ht="20.25" customHeight="1" x14ac:dyDescent="0.45"/>
    <row r="86" ht="20.25" customHeight="1" x14ac:dyDescent="0.45"/>
    <row r="87" ht="20.25" customHeight="1" x14ac:dyDescent="0.45"/>
    <row r="88" ht="20.25" customHeight="1" x14ac:dyDescent="0.45"/>
    <row r="89" ht="20.25" customHeight="1" x14ac:dyDescent="0.45"/>
    <row r="90" ht="20.25" customHeight="1" x14ac:dyDescent="0.45"/>
    <row r="91" ht="20.25" customHeight="1" x14ac:dyDescent="0.45"/>
    <row r="92" ht="20.25" customHeight="1" x14ac:dyDescent="0.45"/>
    <row r="93" ht="20.25" customHeight="1" x14ac:dyDescent="0.45"/>
    <row r="94" ht="20.25" customHeight="1" x14ac:dyDescent="0.45"/>
    <row r="95" ht="20.25" customHeight="1" x14ac:dyDescent="0.45"/>
    <row r="96" ht="20.25" customHeight="1" x14ac:dyDescent="0.45"/>
    <row r="97" ht="20.25" customHeight="1" x14ac:dyDescent="0.45"/>
    <row r="98" ht="20.25" customHeight="1" x14ac:dyDescent="0.45"/>
    <row r="99" ht="20.25" customHeight="1" x14ac:dyDescent="0.45"/>
    <row r="100" ht="20.25" customHeight="1" x14ac:dyDescent="0.45"/>
    <row r="101" ht="20.25" customHeight="1" x14ac:dyDescent="0.45"/>
    <row r="102" ht="20.25" customHeight="1" x14ac:dyDescent="0.45"/>
    <row r="129" spans="3:57" x14ac:dyDescent="0.45">
      <c r="C129" s="31"/>
      <c r="D129" s="31"/>
      <c r="E129" s="31"/>
      <c r="F129" s="31"/>
      <c r="G129" s="31"/>
      <c r="H129" s="31"/>
      <c r="I129" s="188"/>
      <c r="J129" s="188"/>
      <c r="K129" s="188"/>
      <c r="L129" s="188"/>
      <c r="M129" s="188"/>
      <c r="N129" s="188"/>
      <c r="O129" s="188"/>
      <c r="P129" s="188"/>
      <c r="Q129" s="188"/>
      <c r="R129" s="188"/>
      <c r="S129" s="188"/>
      <c r="T129" s="188"/>
      <c r="U129" s="188"/>
      <c r="V129" s="188"/>
      <c r="W129" s="188"/>
      <c r="X129" s="188"/>
      <c r="Y129" s="188"/>
      <c r="Z129" s="188"/>
      <c r="AA129" s="188"/>
      <c r="AB129" s="188"/>
      <c r="AC129" s="188"/>
      <c r="AD129" s="188"/>
      <c r="AE129" s="188"/>
      <c r="AF129" s="188"/>
      <c r="AG129" s="188"/>
      <c r="AH129" s="188"/>
      <c r="AI129" s="188"/>
      <c r="AJ129" s="188"/>
      <c r="AK129" s="188"/>
      <c r="AL129" s="188"/>
      <c r="AM129" s="188"/>
      <c r="AN129" s="188"/>
      <c r="AO129" s="188"/>
      <c r="AP129" s="188"/>
      <c r="AQ129" s="188"/>
      <c r="AR129" s="188"/>
      <c r="AS129" s="188"/>
      <c r="AT129" s="188"/>
      <c r="AU129" s="188"/>
      <c r="AV129" s="188"/>
      <c r="AW129" s="188"/>
      <c r="AX129" s="188"/>
      <c r="AY129" s="188"/>
      <c r="AZ129" s="188"/>
      <c r="BA129" s="188"/>
      <c r="BB129" s="188"/>
      <c r="BC129" s="188"/>
      <c r="BD129" s="188"/>
      <c r="BE129" s="188"/>
    </row>
    <row r="130" spans="3:57" x14ac:dyDescent="0.45">
      <c r="C130" s="31"/>
      <c r="D130" s="31"/>
      <c r="E130" s="31"/>
      <c r="F130" s="31"/>
      <c r="G130" s="31"/>
      <c r="H130" s="31"/>
      <c r="I130" s="188"/>
      <c r="J130" s="188"/>
      <c r="K130" s="188"/>
      <c r="L130" s="188"/>
      <c r="M130" s="188"/>
      <c r="N130" s="188"/>
      <c r="O130" s="188"/>
      <c r="P130" s="188"/>
      <c r="Q130" s="188"/>
      <c r="R130" s="188"/>
      <c r="S130" s="188"/>
      <c r="T130" s="188"/>
      <c r="U130" s="188"/>
      <c r="V130" s="188"/>
      <c r="W130" s="188"/>
      <c r="X130" s="188"/>
      <c r="Y130" s="188"/>
      <c r="Z130" s="188"/>
      <c r="AA130" s="188"/>
      <c r="AB130" s="188"/>
      <c r="AC130" s="188"/>
      <c r="AD130" s="188"/>
      <c r="AE130" s="188"/>
      <c r="AF130" s="188"/>
      <c r="AG130" s="188"/>
      <c r="AH130" s="188"/>
      <c r="AI130" s="188"/>
      <c r="AJ130" s="188"/>
      <c r="AK130" s="188"/>
      <c r="AL130" s="188"/>
      <c r="AM130" s="188"/>
      <c r="AN130" s="188"/>
      <c r="AO130" s="188"/>
      <c r="AP130" s="188"/>
      <c r="AQ130" s="188"/>
      <c r="AR130" s="188"/>
      <c r="AS130" s="188"/>
      <c r="AT130" s="188"/>
      <c r="AU130" s="188"/>
      <c r="AV130" s="188"/>
      <c r="AW130" s="188"/>
      <c r="AX130" s="188"/>
      <c r="AY130" s="188"/>
      <c r="AZ130" s="188"/>
      <c r="BA130" s="188"/>
      <c r="BB130" s="188"/>
      <c r="BC130" s="188"/>
      <c r="BD130" s="188"/>
      <c r="BE130" s="188"/>
    </row>
    <row r="131" spans="3:57" x14ac:dyDescent="0.45">
      <c r="C131" s="107"/>
      <c r="D131" s="107"/>
      <c r="E131" s="107"/>
      <c r="F131" s="107"/>
      <c r="G131" s="107"/>
      <c r="H131" s="107"/>
      <c r="I131" s="31"/>
      <c r="J131" s="31"/>
    </row>
    <row r="132" spans="3:57" x14ac:dyDescent="0.45">
      <c r="C132" s="107"/>
      <c r="D132" s="107"/>
      <c r="E132" s="107"/>
      <c r="F132" s="107"/>
      <c r="G132" s="107"/>
      <c r="H132" s="107"/>
      <c r="I132" s="31"/>
      <c r="J132" s="31"/>
    </row>
    <row r="133" spans="3:57" x14ac:dyDescent="0.45">
      <c r="C133" s="31"/>
      <c r="D133" s="31"/>
      <c r="E133" s="31"/>
      <c r="F133" s="31"/>
      <c r="G133" s="31"/>
      <c r="H133" s="31"/>
    </row>
    <row r="134" spans="3:57" x14ac:dyDescent="0.45">
      <c r="C134" s="31"/>
      <c r="D134" s="31"/>
      <c r="E134" s="31"/>
      <c r="F134" s="31"/>
      <c r="G134" s="31"/>
      <c r="H134" s="31"/>
    </row>
    <row r="135" spans="3:57" x14ac:dyDescent="0.45">
      <c r="C135" s="31"/>
      <c r="D135" s="31"/>
      <c r="E135" s="31"/>
      <c r="F135" s="31"/>
      <c r="G135" s="31"/>
      <c r="H135" s="31"/>
    </row>
    <row r="136" spans="3:57" x14ac:dyDescent="0.45">
      <c r="C136" s="31"/>
      <c r="D136" s="31"/>
      <c r="E136" s="31"/>
      <c r="F136" s="31"/>
      <c r="G136" s="31"/>
      <c r="H136" s="31"/>
    </row>
  </sheetData>
  <sheetProtection insertRows="0" deleteRows="0"/>
  <mergeCells count="216">
    <mergeCell ref="AR1:BG1"/>
    <mergeCell ref="AA2:AB2"/>
    <mergeCell ref="AD2:AE2"/>
    <mergeCell ref="AH2:AI2"/>
    <mergeCell ref="AR2:BG2"/>
    <mergeCell ref="BC3:BF3"/>
    <mergeCell ref="B16:B20"/>
    <mergeCell ref="C16:E20"/>
    <mergeCell ref="H16:H20"/>
    <mergeCell ref="I16:L20"/>
    <mergeCell ref="M16:O20"/>
    <mergeCell ref="P16:T20"/>
    <mergeCell ref="BC4:BF4"/>
    <mergeCell ref="AY6:AZ6"/>
    <mergeCell ref="BC6:BD6"/>
    <mergeCell ref="BC8:BD8"/>
    <mergeCell ref="BC10:BD10"/>
    <mergeCell ref="U12:V12"/>
    <mergeCell ref="AZ16:BA20"/>
    <mergeCell ref="BB16:BC20"/>
    <mergeCell ref="BD16:BH20"/>
    <mergeCell ref="U17:AA17"/>
    <mergeCell ref="AB17:AH17"/>
    <mergeCell ref="AI17:AO17"/>
    <mergeCell ref="AP17:AV17"/>
    <mergeCell ref="AW17:AY17"/>
    <mergeCell ref="BB13:BD13"/>
    <mergeCell ref="BF13:BH13"/>
    <mergeCell ref="BB14:BD14"/>
    <mergeCell ref="BF14:BH14"/>
    <mergeCell ref="C24:E26"/>
    <mergeCell ref="H24:H26"/>
    <mergeCell ref="I24:L26"/>
    <mergeCell ref="M24:O26"/>
    <mergeCell ref="AZ24:BA24"/>
    <mergeCell ref="C21:E23"/>
    <mergeCell ref="H21:H23"/>
    <mergeCell ref="I21:L23"/>
    <mergeCell ref="M21:O23"/>
    <mergeCell ref="AZ21:BA21"/>
    <mergeCell ref="BB24:BC24"/>
    <mergeCell ref="BD24:BH26"/>
    <mergeCell ref="AZ25:BA25"/>
    <mergeCell ref="BB25:BC25"/>
    <mergeCell ref="AZ26:BA26"/>
    <mergeCell ref="BB26:BC26"/>
    <mergeCell ref="BD21:BH23"/>
    <mergeCell ref="AZ22:BA22"/>
    <mergeCell ref="BB22:BC22"/>
    <mergeCell ref="AZ23:BA23"/>
    <mergeCell ref="BB23:BC23"/>
    <mergeCell ref="BB21:BC21"/>
    <mergeCell ref="C30:E32"/>
    <mergeCell ref="H30:H32"/>
    <mergeCell ref="I30:L32"/>
    <mergeCell ref="M30:O32"/>
    <mergeCell ref="AZ30:BA30"/>
    <mergeCell ref="C27:E29"/>
    <mergeCell ref="H27:H29"/>
    <mergeCell ref="I27:L29"/>
    <mergeCell ref="M27:O29"/>
    <mergeCell ref="AZ27:BA27"/>
    <mergeCell ref="BB30:BC30"/>
    <mergeCell ref="BD30:BH32"/>
    <mergeCell ref="AZ31:BA31"/>
    <mergeCell ref="BB31:BC31"/>
    <mergeCell ref="AZ32:BA32"/>
    <mergeCell ref="BB32:BC32"/>
    <mergeCell ref="BD27:BH29"/>
    <mergeCell ref="AZ28:BA28"/>
    <mergeCell ref="BB28:BC28"/>
    <mergeCell ref="AZ29:BA29"/>
    <mergeCell ref="BB29:BC29"/>
    <mergeCell ref="BB27:BC27"/>
    <mergeCell ref="C36:E38"/>
    <mergeCell ref="H36:H38"/>
    <mergeCell ref="I36:L38"/>
    <mergeCell ref="M36:O38"/>
    <mergeCell ref="AZ36:BA36"/>
    <mergeCell ref="C33:E35"/>
    <mergeCell ref="H33:H35"/>
    <mergeCell ref="I33:L35"/>
    <mergeCell ref="M33:O35"/>
    <mergeCell ref="AZ33:BA33"/>
    <mergeCell ref="BB36:BC36"/>
    <mergeCell ref="BD36:BH38"/>
    <mergeCell ref="AZ37:BA37"/>
    <mergeCell ref="BB37:BC37"/>
    <mergeCell ref="AZ38:BA38"/>
    <mergeCell ref="BB38:BC38"/>
    <mergeCell ref="BD33:BH35"/>
    <mergeCell ref="AZ34:BA34"/>
    <mergeCell ref="BB34:BC34"/>
    <mergeCell ref="AZ35:BA35"/>
    <mergeCell ref="BB35:BC35"/>
    <mergeCell ref="BB33:BC33"/>
    <mergeCell ref="C42:E44"/>
    <mergeCell ref="H42:H44"/>
    <mergeCell ref="I42:L44"/>
    <mergeCell ref="M42:O44"/>
    <mergeCell ref="AZ42:BA42"/>
    <mergeCell ref="C39:E41"/>
    <mergeCell ref="H39:H41"/>
    <mergeCell ref="I39:L41"/>
    <mergeCell ref="M39:O41"/>
    <mergeCell ref="AZ39:BA39"/>
    <mergeCell ref="BB42:BC42"/>
    <mergeCell ref="BD42:BH44"/>
    <mergeCell ref="AZ43:BA43"/>
    <mergeCell ref="BB43:BC43"/>
    <mergeCell ref="AZ44:BA44"/>
    <mergeCell ref="BB44:BC44"/>
    <mergeCell ref="BD39:BH41"/>
    <mergeCell ref="AZ40:BA40"/>
    <mergeCell ref="BB40:BC40"/>
    <mergeCell ref="AZ41:BA41"/>
    <mergeCell ref="BB41:BC41"/>
    <mergeCell ref="BB39:BC39"/>
    <mergeCell ref="C48:E50"/>
    <mergeCell ref="H48:H50"/>
    <mergeCell ref="I48:L50"/>
    <mergeCell ref="M48:O50"/>
    <mergeCell ref="AZ48:BA48"/>
    <mergeCell ref="C45:E47"/>
    <mergeCell ref="H45:H47"/>
    <mergeCell ref="I45:L47"/>
    <mergeCell ref="M45:O47"/>
    <mergeCell ref="AZ45:BA45"/>
    <mergeCell ref="BB48:BC48"/>
    <mergeCell ref="BD48:BH50"/>
    <mergeCell ref="AZ49:BA49"/>
    <mergeCell ref="BB49:BC49"/>
    <mergeCell ref="AZ50:BA50"/>
    <mergeCell ref="BB50:BC50"/>
    <mergeCell ref="BD45:BH47"/>
    <mergeCell ref="AZ46:BA46"/>
    <mergeCell ref="BB46:BC46"/>
    <mergeCell ref="AZ47:BA47"/>
    <mergeCell ref="BB47:BC47"/>
    <mergeCell ref="BB45:BC45"/>
    <mergeCell ref="C54:E56"/>
    <mergeCell ref="H54:H56"/>
    <mergeCell ref="I54:L56"/>
    <mergeCell ref="M54:O56"/>
    <mergeCell ref="AZ54:BA54"/>
    <mergeCell ref="C51:E53"/>
    <mergeCell ref="H51:H53"/>
    <mergeCell ref="I51:L53"/>
    <mergeCell ref="M51:O53"/>
    <mergeCell ref="AZ51:BA51"/>
    <mergeCell ref="BB54:BC54"/>
    <mergeCell ref="BD54:BH56"/>
    <mergeCell ref="AZ55:BA55"/>
    <mergeCell ref="BB55:BC55"/>
    <mergeCell ref="AZ56:BA56"/>
    <mergeCell ref="BB56:BC56"/>
    <mergeCell ref="BD51:BH53"/>
    <mergeCell ref="AZ52:BA52"/>
    <mergeCell ref="BB52:BC52"/>
    <mergeCell ref="AZ53:BA53"/>
    <mergeCell ref="BB53:BC53"/>
    <mergeCell ref="BB51:BC51"/>
    <mergeCell ref="C60:E62"/>
    <mergeCell ref="H60:H62"/>
    <mergeCell ref="I60:L62"/>
    <mergeCell ref="M60:O62"/>
    <mergeCell ref="AZ60:BA60"/>
    <mergeCell ref="C57:E59"/>
    <mergeCell ref="H57:H59"/>
    <mergeCell ref="I57:L59"/>
    <mergeCell ref="M57:O59"/>
    <mergeCell ref="AZ57:BA57"/>
    <mergeCell ref="BB60:BC60"/>
    <mergeCell ref="BD60:BH62"/>
    <mergeCell ref="AZ61:BA61"/>
    <mergeCell ref="BB61:BC61"/>
    <mergeCell ref="AZ62:BA62"/>
    <mergeCell ref="BB62:BC62"/>
    <mergeCell ref="BD57:BH59"/>
    <mergeCell ref="AZ58:BA58"/>
    <mergeCell ref="BB58:BC58"/>
    <mergeCell ref="AZ59:BA59"/>
    <mergeCell ref="BB59:BC59"/>
    <mergeCell ref="BB57:BC57"/>
    <mergeCell ref="C66:E68"/>
    <mergeCell ref="H66:H68"/>
    <mergeCell ref="I66:L68"/>
    <mergeCell ref="M66:O68"/>
    <mergeCell ref="AZ66:BA66"/>
    <mergeCell ref="C63:E65"/>
    <mergeCell ref="H63:H65"/>
    <mergeCell ref="I63:L65"/>
    <mergeCell ref="M63:O65"/>
    <mergeCell ref="AZ63:BA63"/>
    <mergeCell ref="BB66:BC66"/>
    <mergeCell ref="BD66:BH68"/>
    <mergeCell ref="AZ67:BA67"/>
    <mergeCell ref="BB67:BC67"/>
    <mergeCell ref="AZ68:BA68"/>
    <mergeCell ref="BB68:BC68"/>
    <mergeCell ref="BD63:BH65"/>
    <mergeCell ref="AZ64:BA64"/>
    <mergeCell ref="BB64:BC64"/>
    <mergeCell ref="AZ65:BA65"/>
    <mergeCell ref="BB65:BC65"/>
    <mergeCell ref="BB63:BC63"/>
    <mergeCell ref="B69:T69"/>
    <mergeCell ref="AZ69:BA72"/>
    <mergeCell ref="BB69:BH74"/>
    <mergeCell ref="B70:T70"/>
    <mergeCell ref="B71:T71"/>
    <mergeCell ref="B72:T72"/>
    <mergeCell ref="B73:T73"/>
    <mergeCell ref="AZ73:BA73"/>
    <mergeCell ref="B74:T74"/>
    <mergeCell ref="AZ74:BA74"/>
  </mergeCells>
  <phoneticPr fontId="3"/>
  <conditionalFormatting sqref="U23:AY23">
    <cfRule type="expression" dxfId="65" priority="32">
      <formula>OR(U$69=$B22,U$70=$B22)</formula>
    </cfRule>
  </conditionalFormatting>
  <conditionalFormatting sqref="U26:AY26">
    <cfRule type="expression" dxfId="64" priority="30">
      <formula>OR(U$69=$B25,U$70=$B25)</formula>
    </cfRule>
  </conditionalFormatting>
  <conditionalFormatting sqref="U29:AY29">
    <cfRule type="expression" dxfId="63" priority="28">
      <formula>OR(U$69=$B28,U$70=$B28)</formula>
    </cfRule>
  </conditionalFormatting>
  <conditionalFormatting sqref="U32:AY32">
    <cfRule type="expression" dxfId="62" priority="26">
      <formula>OR(U$69=$B31,U$70=$B31)</formula>
    </cfRule>
  </conditionalFormatting>
  <conditionalFormatting sqref="U35:AY35">
    <cfRule type="expression" dxfId="61" priority="24">
      <formula>OR(U$69=$B34,U$70=$B34)</formula>
    </cfRule>
  </conditionalFormatting>
  <conditionalFormatting sqref="U38:AY38">
    <cfRule type="expression" dxfId="60" priority="22">
      <formula>OR(U$69=$B37,U$70=$B37)</formula>
    </cfRule>
  </conditionalFormatting>
  <conditionalFormatting sqref="U41:AY41">
    <cfRule type="expression" dxfId="59" priority="20">
      <formula>OR(U$69=$B40,U$70=$B40)</formula>
    </cfRule>
  </conditionalFormatting>
  <conditionalFormatting sqref="U44:AY44">
    <cfRule type="expression" dxfId="58" priority="18">
      <formula>OR(U$69=$B43,U$70=$B43)</formula>
    </cfRule>
  </conditionalFormatting>
  <conditionalFormatting sqref="U47:AY47">
    <cfRule type="expression" dxfId="57" priority="16">
      <formula>OR(U$69=$B46,U$70=$B46)</formula>
    </cfRule>
  </conditionalFormatting>
  <conditionalFormatting sqref="U50:AY50">
    <cfRule type="expression" dxfId="56" priority="14">
      <formula>OR(U$69=$B49,U$70=$B49)</formula>
    </cfRule>
  </conditionalFormatting>
  <conditionalFormatting sqref="U53:AY53">
    <cfRule type="expression" dxfId="55" priority="12">
      <formula>OR(U$69=$B52,U$70=$B52)</formula>
    </cfRule>
  </conditionalFormatting>
  <conditionalFormatting sqref="U56:AY56">
    <cfRule type="expression" dxfId="54" priority="10">
      <formula>OR(U$69=$B55,U$70=$B55)</formula>
    </cfRule>
  </conditionalFormatting>
  <conditionalFormatting sqref="U59:AY59">
    <cfRule type="expression" dxfId="53" priority="8">
      <formula>OR(U$69=$B58,U$70=$B58)</formula>
    </cfRule>
  </conditionalFormatting>
  <conditionalFormatting sqref="U62:AY62">
    <cfRule type="expression" dxfId="52" priority="6">
      <formula>OR(U$69=$B61,U$70=$B61)</formula>
    </cfRule>
  </conditionalFormatting>
  <conditionalFormatting sqref="U65:AY65">
    <cfRule type="expression" dxfId="51" priority="4">
      <formula>OR(U$69=$B64,U$70=$B64)</formula>
    </cfRule>
  </conditionalFormatting>
  <conditionalFormatting sqref="U68:AY68">
    <cfRule type="expression" dxfId="50" priority="2">
      <formula>OR(U$69=$B67,U$70=$B67)</formula>
    </cfRule>
  </conditionalFormatting>
  <conditionalFormatting sqref="U69:BA74">
    <cfRule type="expression" dxfId="49" priority="33">
      <formula>INDIRECT(ADDRESS(ROW(),COLUMN()))=TRUNC(INDIRECT(ADDRESS(ROW(),COLUMN())))</formula>
    </cfRule>
  </conditionalFormatting>
  <conditionalFormatting sqref="U22:BC23">
    <cfRule type="expression" dxfId="48" priority="31">
      <formula>INDIRECT(ADDRESS(ROW(),COLUMN()))=TRUNC(INDIRECT(ADDRESS(ROW(),COLUMN())))</formula>
    </cfRule>
  </conditionalFormatting>
  <conditionalFormatting sqref="U25:BC26">
    <cfRule type="expression" dxfId="47" priority="29">
      <formula>INDIRECT(ADDRESS(ROW(),COLUMN()))=TRUNC(INDIRECT(ADDRESS(ROW(),COLUMN())))</formula>
    </cfRule>
  </conditionalFormatting>
  <conditionalFormatting sqref="U28:BC29">
    <cfRule type="expression" dxfId="46" priority="27">
      <formula>INDIRECT(ADDRESS(ROW(),COLUMN()))=TRUNC(INDIRECT(ADDRESS(ROW(),COLUMN())))</formula>
    </cfRule>
  </conditionalFormatting>
  <conditionalFormatting sqref="U31:BC32">
    <cfRule type="expression" dxfId="45" priority="25">
      <formula>INDIRECT(ADDRESS(ROW(),COLUMN()))=TRUNC(INDIRECT(ADDRESS(ROW(),COLUMN())))</formula>
    </cfRule>
  </conditionalFormatting>
  <conditionalFormatting sqref="U34:BC35">
    <cfRule type="expression" dxfId="44" priority="23">
      <formula>INDIRECT(ADDRESS(ROW(),COLUMN()))=TRUNC(INDIRECT(ADDRESS(ROW(),COLUMN())))</formula>
    </cfRule>
  </conditionalFormatting>
  <conditionalFormatting sqref="U37:BC38">
    <cfRule type="expression" dxfId="43" priority="21">
      <formula>INDIRECT(ADDRESS(ROW(),COLUMN()))=TRUNC(INDIRECT(ADDRESS(ROW(),COLUMN())))</formula>
    </cfRule>
  </conditionalFormatting>
  <conditionalFormatting sqref="U40:BC41">
    <cfRule type="expression" dxfId="42" priority="19">
      <formula>INDIRECT(ADDRESS(ROW(),COLUMN()))=TRUNC(INDIRECT(ADDRESS(ROW(),COLUMN())))</formula>
    </cfRule>
  </conditionalFormatting>
  <conditionalFormatting sqref="U43:BC44">
    <cfRule type="expression" dxfId="41" priority="17">
      <formula>INDIRECT(ADDRESS(ROW(),COLUMN()))=TRUNC(INDIRECT(ADDRESS(ROW(),COLUMN())))</formula>
    </cfRule>
  </conditionalFormatting>
  <conditionalFormatting sqref="U46:BC47">
    <cfRule type="expression" dxfId="40" priority="15">
      <formula>INDIRECT(ADDRESS(ROW(),COLUMN()))=TRUNC(INDIRECT(ADDRESS(ROW(),COLUMN())))</formula>
    </cfRule>
  </conditionalFormatting>
  <conditionalFormatting sqref="U49:BC50">
    <cfRule type="expression" dxfId="39" priority="13">
      <formula>INDIRECT(ADDRESS(ROW(),COLUMN()))=TRUNC(INDIRECT(ADDRESS(ROW(),COLUMN())))</formula>
    </cfRule>
  </conditionalFormatting>
  <conditionalFormatting sqref="U52:BC53">
    <cfRule type="expression" dxfId="38" priority="11">
      <formula>INDIRECT(ADDRESS(ROW(),COLUMN()))=TRUNC(INDIRECT(ADDRESS(ROW(),COLUMN())))</formula>
    </cfRule>
  </conditionalFormatting>
  <conditionalFormatting sqref="U55:BC56">
    <cfRule type="expression" dxfId="37" priority="9">
      <formula>INDIRECT(ADDRESS(ROW(),COLUMN()))=TRUNC(INDIRECT(ADDRESS(ROW(),COLUMN())))</formula>
    </cfRule>
  </conditionalFormatting>
  <conditionalFormatting sqref="U58:BC59">
    <cfRule type="expression" dxfId="36" priority="7">
      <formula>INDIRECT(ADDRESS(ROW(),COLUMN()))=TRUNC(INDIRECT(ADDRESS(ROW(),COLUMN())))</formula>
    </cfRule>
  </conditionalFormatting>
  <conditionalFormatting sqref="U61:BC62">
    <cfRule type="expression" dxfId="35" priority="5">
      <formula>INDIRECT(ADDRESS(ROW(),COLUMN()))=TRUNC(INDIRECT(ADDRESS(ROW(),COLUMN())))</formula>
    </cfRule>
  </conditionalFormatting>
  <conditionalFormatting sqref="U64:BC65">
    <cfRule type="expression" dxfId="34" priority="3">
      <formula>INDIRECT(ADDRESS(ROW(),COLUMN()))=TRUNC(INDIRECT(ADDRESS(ROW(),COLUMN())))</formula>
    </cfRule>
  </conditionalFormatting>
  <conditionalFormatting sqref="U67:BC68">
    <cfRule type="expression" dxfId="33" priority="1">
      <formula>INDIRECT(ADDRESS(ROW(),COLUMN()))=TRUNC(INDIRECT(ADDRESS(ROW(),COLUMN())))</formula>
    </cfRule>
  </conditionalFormatting>
  <dataValidations count="9">
    <dataValidation allowBlank="1" showInputMessage="1" showErrorMessage="1" error="入力可能範囲　32～40" sqref="BC10" xr:uid="{5F062506-CE51-4018-A594-AE4CAB21FEAC}"/>
    <dataValidation type="list" allowBlank="1" showInputMessage="1" sqref="U21:AY21 U24:AY24 U27:AY27 U30:AY30 U33:AY33 U36:AY36 U39:AY39 U42:AY42 U45:AY45 U48:AY48 U51:AY51 U54:AY54 U57:AY57 U60:AY60 U63:AY63 U66:AY66" xr:uid="{E74C73AB-AE15-4782-8464-5944589D5296}">
      <formula1>シフト記号表</formula1>
    </dataValidation>
    <dataValidation type="list" errorStyle="warning" allowBlank="1" showInputMessage="1" error="リストにない場合のみ、入力してください。" sqref="I21:L68" xr:uid="{E805CF1C-C20B-4473-8A3A-26327E9F9CE2}">
      <formula1>INDIRECT(C21)</formula1>
    </dataValidation>
    <dataValidation type="list" allowBlank="1" showInputMessage="1" sqref="H21:H68" xr:uid="{83CE31CD-6759-4F06-BDFD-B6270473B6C7}">
      <formula1>"A, B, C, D"</formula1>
    </dataValidation>
    <dataValidation type="list" allowBlank="1" showInputMessage="1" sqref="C21:E68" xr:uid="{94834578-BBBC-441E-B7BE-8C6B93D1B539}">
      <formula1>職種</formula1>
    </dataValidation>
    <dataValidation type="list" allowBlank="1" showInputMessage="1" showErrorMessage="1" sqref="BC3:BF3" xr:uid="{35DDB206-AB6E-4FB7-A4E4-1DEC4825ECDD}">
      <formula1>"４週,暦月"</formula1>
    </dataValidation>
    <dataValidation type="decimal" allowBlank="1" showInputMessage="1" showErrorMessage="1" error="入力可能範囲　32～40" sqref="AY6:AZ6" xr:uid="{A99C6521-3CCC-46C5-AC93-688BB11BEEF5}">
      <formula1>32</formula1>
      <formula2>40</formula2>
    </dataValidation>
    <dataValidation type="list" allowBlank="1" showInputMessage="1" showErrorMessage="1" sqref="AD3:AD4" xr:uid="{0FB8C9BE-B5C3-4579-8AF7-2AB205A37E89}">
      <formula1>#REF!</formula1>
    </dataValidation>
    <dataValidation type="list" allowBlank="1" showInputMessage="1" showErrorMessage="1" sqref="BC4:BF4" xr:uid="{65394393-A1D5-4C13-8223-297E1BEBB5B6}">
      <formula1>"予定,実績,予定・実績"</formula1>
    </dataValidation>
  </dataValidations>
  <printOptions horizontalCentered="1"/>
  <pageMargins left="0.15748031496062992" right="0.15748031496062992" top="0.39370078740157483" bottom="0.15748031496062992" header="0.15748031496062992" footer="0.15748031496062992"/>
  <pageSetup paperSize="9" scale="40" fitToHeight="0" orientation="landscape" r:id="rId1"/>
  <rowBreaks count="1" manualBreakCount="1">
    <brk id="7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2AAC7-9FEF-4CC7-80C3-C951FC7E6461}">
  <sheetPr>
    <pageSetUpPr fitToPage="1"/>
  </sheetPr>
  <dimension ref="B1:BM135"/>
  <sheetViews>
    <sheetView showGridLines="0" view="pageBreakPreview" zoomScale="50" zoomScaleNormal="55" zoomScaleSheetLayoutView="50" workbookViewId="0">
      <selection activeCell="AA3" sqref="AA3"/>
    </sheetView>
  </sheetViews>
  <sheetFormatPr defaultColWidth="4.5" defaultRowHeight="14.4" x14ac:dyDescent="0.45"/>
  <cols>
    <col min="1" max="1" width="0.8984375" style="29" customWidth="1"/>
    <col min="2" max="5" width="5.69921875" style="29" customWidth="1"/>
    <col min="6" max="7" width="5.69921875" style="29" hidden="1" customWidth="1"/>
    <col min="8" max="60" width="5.69921875" style="29" customWidth="1"/>
    <col min="61" max="61" width="1.09765625" style="29" customWidth="1"/>
    <col min="62" max="16384" width="4.5" style="29"/>
  </cols>
  <sheetData>
    <row r="1" spans="2:65" s="1" customFormat="1" ht="20.25" customHeight="1" x14ac:dyDescent="0.45">
      <c r="C1" s="2" t="s">
        <v>0</v>
      </c>
      <c r="D1" s="2"/>
      <c r="E1" s="2"/>
      <c r="F1" s="2"/>
      <c r="G1" s="2"/>
      <c r="H1" s="2"/>
      <c r="K1" s="3" t="s">
        <v>1</v>
      </c>
      <c r="N1" s="2"/>
      <c r="O1" s="2"/>
      <c r="P1" s="2"/>
      <c r="Q1" s="2"/>
      <c r="R1" s="2"/>
      <c r="S1" s="2"/>
      <c r="T1" s="2"/>
      <c r="U1" s="2"/>
      <c r="AQ1" s="5" t="s">
        <v>2</v>
      </c>
      <c r="AR1" s="488" t="s">
        <v>76</v>
      </c>
      <c r="AS1" s="489"/>
      <c r="AT1" s="489"/>
      <c r="AU1" s="489"/>
      <c r="AV1" s="489"/>
      <c r="AW1" s="489"/>
      <c r="AX1" s="489"/>
      <c r="AY1" s="489"/>
      <c r="AZ1" s="489"/>
      <c r="BA1" s="489"/>
      <c r="BB1" s="489"/>
      <c r="BC1" s="489"/>
      <c r="BD1" s="489"/>
      <c r="BE1" s="489"/>
      <c r="BF1" s="489"/>
      <c r="BG1" s="489"/>
      <c r="BH1" s="5" t="s">
        <v>4</v>
      </c>
    </row>
    <row r="2" spans="2:65" s="6" customFormat="1" ht="20.25" customHeight="1" x14ac:dyDescent="0.45">
      <c r="H2" s="3"/>
      <c r="K2" s="3"/>
      <c r="L2" s="3"/>
      <c r="N2" s="5"/>
      <c r="O2" s="5"/>
      <c r="P2" s="5"/>
      <c r="Q2" s="5"/>
      <c r="R2" s="5"/>
      <c r="S2" s="5"/>
      <c r="T2" s="5"/>
      <c r="U2" s="5"/>
      <c r="Z2" s="5" t="s">
        <v>5</v>
      </c>
      <c r="AA2" s="411">
        <v>7</v>
      </c>
      <c r="AB2" s="411"/>
      <c r="AC2" s="5" t="s">
        <v>6</v>
      </c>
      <c r="AD2" s="412">
        <f>IF(AA2=0,"",YEAR(DATE(2018+AA2,1,1)))</f>
        <v>2025</v>
      </c>
      <c r="AE2" s="412"/>
      <c r="AF2" s="6" t="s">
        <v>7</v>
      </c>
      <c r="AG2" s="6" t="s">
        <v>8</v>
      </c>
      <c r="AH2" s="411">
        <v>4</v>
      </c>
      <c r="AI2" s="411"/>
      <c r="AJ2" s="6" t="s">
        <v>9</v>
      </c>
      <c r="AQ2" s="5" t="s">
        <v>10</v>
      </c>
      <c r="AR2" s="411" t="s">
        <v>77</v>
      </c>
      <c r="AS2" s="411"/>
      <c r="AT2" s="411"/>
      <c r="AU2" s="411"/>
      <c r="AV2" s="411"/>
      <c r="AW2" s="411"/>
      <c r="AX2" s="411"/>
      <c r="AY2" s="411"/>
      <c r="AZ2" s="411"/>
      <c r="BA2" s="411"/>
      <c r="BB2" s="411"/>
      <c r="BC2" s="411"/>
      <c r="BD2" s="411"/>
      <c r="BE2" s="411"/>
      <c r="BF2" s="411"/>
      <c r="BG2" s="411"/>
      <c r="BH2" s="5" t="s">
        <v>4</v>
      </c>
      <c r="BI2" s="5"/>
      <c r="BJ2" s="5"/>
      <c r="BK2" s="5"/>
    </row>
    <row r="3" spans="2:65" s="6" customFormat="1" ht="20.25" customHeight="1" x14ac:dyDescent="0.45">
      <c r="H3" s="3"/>
      <c r="K3" s="3"/>
      <c r="M3" s="5"/>
      <c r="N3" s="5"/>
      <c r="O3" s="5"/>
      <c r="P3" s="5"/>
      <c r="Q3" s="5"/>
      <c r="R3" s="5"/>
      <c r="S3" s="5"/>
      <c r="AA3" s="7"/>
      <c r="AB3" s="7"/>
      <c r="AC3" s="7"/>
      <c r="AD3" s="8"/>
      <c r="AE3" s="7"/>
      <c r="BB3" s="9" t="s">
        <v>12</v>
      </c>
      <c r="BC3" s="400" t="s">
        <v>13</v>
      </c>
      <c r="BD3" s="401"/>
      <c r="BE3" s="401"/>
      <c r="BF3" s="402"/>
      <c r="BG3" s="5"/>
    </row>
    <row r="4" spans="2:65" s="6" customFormat="1" ht="20.25" customHeight="1" x14ac:dyDescent="0.45">
      <c r="H4" s="3"/>
      <c r="K4" s="3"/>
      <c r="M4" s="5"/>
      <c r="N4" s="5"/>
      <c r="O4" s="5"/>
      <c r="P4" s="5"/>
      <c r="Q4" s="5"/>
      <c r="R4" s="5"/>
      <c r="S4" s="5"/>
      <c r="AA4" s="7"/>
      <c r="AB4" s="7"/>
      <c r="AC4" s="7"/>
      <c r="AD4" s="8"/>
      <c r="AE4" s="7"/>
      <c r="BB4" s="9" t="s">
        <v>14</v>
      </c>
      <c r="BC4" s="400" t="s">
        <v>15</v>
      </c>
      <c r="BD4" s="401"/>
      <c r="BE4" s="401"/>
      <c r="BF4" s="402"/>
      <c r="BG4" s="5"/>
    </row>
    <row r="5" spans="2:65" s="6" customFormat="1" ht="5.0999999999999996" customHeight="1" x14ac:dyDescent="0.45">
      <c r="H5" s="3"/>
      <c r="K5" s="3"/>
      <c r="M5" s="5"/>
      <c r="N5" s="5"/>
      <c r="O5" s="5"/>
      <c r="P5" s="5"/>
      <c r="Q5" s="5"/>
      <c r="R5" s="5"/>
      <c r="S5" s="5"/>
      <c r="AA5" s="10"/>
      <c r="AB5" s="10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1"/>
      <c r="BG5" s="11"/>
    </row>
    <row r="6" spans="2:65" s="6" customFormat="1" ht="21" customHeight="1" x14ac:dyDescent="0.45">
      <c r="B6" s="2"/>
      <c r="C6" s="1"/>
      <c r="D6" s="1"/>
      <c r="E6" s="1"/>
      <c r="F6" s="1"/>
      <c r="G6" s="1"/>
      <c r="H6" s="1"/>
      <c r="I6" s="16"/>
      <c r="J6" s="16"/>
      <c r="K6" s="16"/>
      <c r="L6" s="15"/>
      <c r="M6" s="16"/>
      <c r="N6" s="16"/>
      <c r="O6" s="16"/>
      <c r="AH6" s="1"/>
      <c r="AI6" s="1"/>
      <c r="AJ6" s="1"/>
      <c r="AK6" s="1"/>
      <c r="AL6" s="1"/>
      <c r="AM6" s="1" t="s">
        <v>55</v>
      </c>
      <c r="AN6" s="1"/>
      <c r="AO6" s="1"/>
      <c r="AP6" s="1"/>
      <c r="AQ6" s="1"/>
      <c r="AR6" s="1"/>
      <c r="AS6" s="1"/>
      <c r="AU6" s="23"/>
      <c r="AV6" s="23"/>
      <c r="AW6" s="14"/>
      <c r="AX6" s="1"/>
      <c r="AY6" s="403">
        <v>40</v>
      </c>
      <c r="AZ6" s="404"/>
      <c r="BA6" s="14" t="s">
        <v>17</v>
      </c>
      <c r="BB6" s="1"/>
      <c r="BC6" s="403">
        <v>160</v>
      </c>
      <c r="BD6" s="404"/>
      <c r="BE6" s="14" t="s">
        <v>18</v>
      </c>
      <c r="BF6" s="1"/>
      <c r="BG6" s="11"/>
    </row>
    <row r="7" spans="2:65" s="6" customFormat="1" ht="5.0999999999999996" customHeight="1" x14ac:dyDescent="0.45">
      <c r="B7" s="2"/>
      <c r="C7" s="12"/>
      <c r="D7" s="12"/>
      <c r="E7" s="12"/>
      <c r="F7" s="12"/>
      <c r="G7" s="12"/>
      <c r="H7" s="16"/>
      <c r="I7" s="16"/>
      <c r="J7" s="16"/>
      <c r="K7" s="16"/>
      <c r="L7" s="16"/>
      <c r="M7" s="16"/>
      <c r="N7" s="16"/>
      <c r="O7" s="16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1"/>
      <c r="BG7" s="11"/>
    </row>
    <row r="8" spans="2:65" s="6" customFormat="1" ht="21" customHeight="1" x14ac:dyDescent="0.45">
      <c r="B8" s="19"/>
      <c r="C8" s="15"/>
      <c r="D8" s="15"/>
      <c r="E8" s="15"/>
      <c r="F8" s="15"/>
      <c r="G8" s="15"/>
      <c r="H8" s="16"/>
      <c r="I8" s="16"/>
      <c r="J8" s="16"/>
      <c r="K8" s="16"/>
      <c r="L8" s="16"/>
      <c r="M8" s="16"/>
      <c r="N8" s="16"/>
      <c r="O8" s="16"/>
      <c r="AH8" s="21"/>
      <c r="AI8" s="21"/>
      <c r="AJ8" s="21"/>
      <c r="AK8" s="1"/>
      <c r="AL8" s="11"/>
      <c r="AM8" s="20"/>
      <c r="AN8" s="20"/>
      <c r="AO8" s="2"/>
      <c r="AP8" s="13"/>
      <c r="AQ8" s="13"/>
      <c r="AR8" s="13"/>
      <c r="AS8" s="22"/>
      <c r="AT8" s="22"/>
      <c r="AU8" s="1"/>
      <c r="AV8" s="13"/>
      <c r="AW8" s="13"/>
      <c r="AX8" s="15"/>
      <c r="AY8" s="1"/>
      <c r="AZ8" s="1" t="s">
        <v>19</v>
      </c>
      <c r="BA8" s="1"/>
      <c r="BB8" s="1"/>
      <c r="BC8" s="405">
        <f>DAY(EOMONTH(DATE(AD2,AH2,1),0))</f>
        <v>30</v>
      </c>
      <c r="BD8" s="406"/>
      <c r="BE8" s="1" t="s">
        <v>20</v>
      </c>
      <c r="BF8" s="1"/>
      <c r="BG8" s="1"/>
      <c r="BK8" s="5"/>
      <c r="BL8" s="5"/>
      <c r="BM8" s="5"/>
    </row>
    <row r="9" spans="2:65" s="6" customFormat="1" ht="5.0999999999999996" customHeight="1" x14ac:dyDescent="0.45">
      <c r="B9" s="19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AH9" s="12"/>
      <c r="AI9" s="1"/>
      <c r="AJ9" s="1"/>
      <c r="AK9" s="21"/>
      <c r="AL9" s="1"/>
      <c r="AM9" s="1"/>
      <c r="AN9" s="1"/>
      <c r="AO9" s="1"/>
      <c r="AP9" s="1"/>
      <c r="AQ9" s="1"/>
      <c r="AR9" s="12"/>
      <c r="AS9" s="12"/>
      <c r="AT9" s="12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K9" s="5"/>
      <c r="BL9" s="5"/>
      <c r="BM9" s="5"/>
    </row>
    <row r="10" spans="2:65" s="6" customFormat="1" ht="21" customHeight="1" x14ac:dyDescent="0.45">
      <c r="B10" s="19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AH10" s="12"/>
      <c r="AI10" s="1"/>
      <c r="AJ10" s="1"/>
      <c r="AK10" s="21"/>
      <c r="AL10" s="1"/>
      <c r="AM10" s="1"/>
      <c r="AN10" s="1"/>
      <c r="AO10" s="1"/>
      <c r="AP10" s="1"/>
      <c r="AQ10" s="1" t="s">
        <v>78</v>
      </c>
      <c r="AR10" s="1"/>
      <c r="AS10" s="1"/>
      <c r="AT10" s="1"/>
      <c r="AU10" s="1"/>
      <c r="AV10" s="12"/>
      <c r="AW10" s="12"/>
      <c r="AX10" s="12"/>
      <c r="AY10" s="1"/>
      <c r="AZ10" s="1"/>
      <c r="BA10" s="11" t="s">
        <v>57</v>
      </c>
      <c r="BB10" s="1"/>
      <c r="BC10" s="403"/>
      <c r="BD10" s="404"/>
      <c r="BE10" s="14" t="s">
        <v>58</v>
      </c>
      <c r="BF10" s="1"/>
      <c r="BG10" s="1"/>
      <c r="BK10" s="5"/>
      <c r="BL10" s="5"/>
      <c r="BM10" s="5"/>
    </row>
    <row r="11" spans="2:65" s="6" customFormat="1" ht="5.0999999999999996" customHeight="1" x14ac:dyDescent="0.45">
      <c r="B11" s="19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AH11" s="12"/>
      <c r="AI11" s="1"/>
      <c r="AJ11" s="1"/>
      <c r="AK11" s="21"/>
      <c r="AL11" s="1"/>
      <c r="AM11" s="1"/>
      <c r="AN11" s="1"/>
      <c r="AO11" s="1"/>
      <c r="AP11" s="1"/>
      <c r="AQ11" s="1"/>
      <c r="AR11" s="12"/>
      <c r="AS11" s="12"/>
      <c r="AT11" s="12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K11" s="5"/>
      <c r="BL11" s="5"/>
      <c r="BM11" s="5"/>
    </row>
    <row r="12" spans="2:65" s="6" customFormat="1" ht="21" customHeight="1" x14ac:dyDescent="0.45">
      <c r="R12" s="16"/>
      <c r="S12" s="16"/>
      <c r="T12" s="11"/>
      <c r="U12" s="487"/>
      <c r="V12" s="487"/>
      <c r="W12" s="2"/>
      <c r="AA12" s="12"/>
      <c r="AB12" s="20"/>
      <c r="AC12" s="2"/>
      <c r="AD12" s="12"/>
      <c r="AE12" s="12"/>
      <c r="AF12" s="12"/>
      <c r="AH12" s="21"/>
      <c r="AI12" s="1" t="s">
        <v>79</v>
      </c>
      <c r="AJ12" s="21"/>
      <c r="AK12" s="1"/>
      <c r="AL12" s="11"/>
      <c r="AM12" s="20"/>
      <c r="AN12" s="1"/>
      <c r="AO12" s="1"/>
      <c r="AP12" s="1"/>
      <c r="AQ12" s="1"/>
      <c r="AR12" s="1"/>
      <c r="AS12" s="2" t="s">
        <v>80</v>
      </c>
      <c r="AT12" s="1"/>
      <c r="AU12" s="1"/>
      <c r="AV12" s="1"/>
      <c r="AW12" s="1"/>
      <c r="AX12" s="1"/>
      <c r="AY12" s="1"/>
      <c r="AZ12" s="1"/>
      <c r="BA12" s="1"/>
      <c r="BB12" s="1"/>
      <c r="BC12" s="12"/>
      <c r="BD12" s="21"/>
      <c r="BE12" s="1"/>
      <c r="BF12" s="1"/>
      <c r="BG12" s="12"/>
      <c r="BH12" s="1"/>
      <c r="BK12" s="5"/>
      <c r="BL12" s="5"/>
      <c r="BM12" s="5"/>
    </row>
    <row r="13" spans="2:65" s="6" customFormat="1" ht="21" customHeight="1" x14ac:dyDescent="0.45">
      <c r="R13" s="1"/>
      <c r="S13" s="1"/>
      <c r="T13" s="1"/>
      <c r="U13" s="1"/>
      <c r="V13" s="1"/>
      <c r="AA13" s="1"/>
      <c r="AB13" s="1"/>
      <c r="AC13" s="1"/>
      <c r="AD13" s="1"/>
      <c r="AE13" s="1"/>
      <c r="AF13" s="1"/>
      <c r="AH13" s="12"/>
      <c r="AI13" s="21"/>
      <c r="AJ13" s="1"/>
      <c r="AK13" s="21"/>
      <c r="AL13" s="1"/>
      <c r="AM13" s="492"/>
      <c r="AN13" s="492"/>
      <c r="AO13" s="1" t="s">
        <v>81</v>
      </c>
      <c r="AP13" s="2"/>
      <c r="AQ13" s="12"/>
      <c r="AR13" s="12"/>
      <c r="AS13" s="2" t="s">
        <v>60</v>
      </c>
      <c r="AT13" s="1"/>
      <c r="AU13" s="1"/>
      <c r="AV13" s="1"/>
      <c r="AW13" s="1"/>
      <c r="AX13" s="1"/>
      <c r="AY13" s="1"/>
      <c r="AZ13" s="1"/>
      <c r="BA13" s="1"/>
      <c r="BB13" s="362">
        <v>0.29166666666666669</v>
      </c>
      <c r="BC13" s="363"/>
      <c r="BD13" s="364"/>
      <c r="BE13" s="15" t="s">
        <v>25</v>
      </c>
      <c r="BF13" s="362">
        <v>0.83333333333333337</v>
      </c>
      <c r="BG13" s="363"/>
      <c r="BH13" s="364"/>
      <c r="BK13" s="5"/>
      <c r="BL13" s="5"/>
      <c r="BM13" s="5"/>
    </row>
    <row r="14" spans="2:65" s="6" customFormat="1" ht="21" customHeight="1" x14ac:dyDescent="0.45">
      <c r="R14" s="29"/>
      <c r="S14" s="29"/>
      <c r="T14" s="29"/>
      <c r="U14" s="29"/>
      <c r="V14" s="29"/>
      <c r="W14" s="29"/>
      <c r="AA14" s="15"/>
      <c r="AB14" s="29"/>
      <c r="AC14" s="29"/>
      <c r="AD14" s="15"/>
      <c r="AE14" s="12"/>
      <c r="AF14" s="12"/>
      <c r="AG14" s="10"/>
      <c r="AH14" s="2"/>
      <c r="AI14" s="21"/>
      <c r="AJ14" s="1"/>
      <c r="AK14" s="21"/>
      <c r="AL14" s="1"/>
      <c r="AM14" s="492"/>
      <c r="AN14" s="492"/>
      <c r="AO14" s="189" t="s">
        <v>82</v>
      </c>
      <c r="AP14" s="190"/>
      <c r="AQ14" s="190"/>
      <c r="AR14" s="16"/>
      <c r="AS14" s="2" t="s">
        <v>61</v>
      </c>
      <c r="AT14" s="1"/>
      <c r="AU14" s="1"/>
      <c r="AV14" s="1"/>
      <c r="AW14" s="1"/>
      <c r="AX14" s="1"/>
      <c r="AY14" s="1"/>
      <c r="AZ14" s="1"/>
      <c r="BA14" s="1"/>
      <c r="BB14" s="362">
        <v>0.83333333333333337</v>
      </c>
      <c r="BC14" s="363"/>
      <c r="BD14" s="364"/>
      <c r="BE14" s="15" t="s">
        <v>25</v>
      </c>
      <c r="BF14" s="362">
        <v>0.29166666666666669</v>
      </c>
      <c r="BG14" s="363"/>
      <c r="BH14" s="364"/>
      <c r="BK14" s="5"/>
      <c r="BL14" s="5"/>
      <c r="BM14" s="5"/>
    </row>
    <row r="15" spans="2:65" ht="12" customHeight="1" thickBot="1" x14ac:dyDescent="0.5">
      <c r="C15" s="31"/>
      <c r="D15" s="31"/>
      <c r="E15" s="31"/>
      <c r="F15" s="31"/>
      <c r="G15" s="31"/>
      <c r="H15" s="31"/>
      <c r="AA15" s="31"/>
      <c r="AR15" s="31"/>
      <c r="BI15" s="35"/>
      <c r="BJ15" s="35"/>
      <c r="BK15" s="35"/>
    </row>
    <row r="16" spans="2:65" ht="21.6" customHeight="1" x14ac:dyDescent="0.45">
      <c r="B16" s="484" t="s">
        <v>28</v>
      </c>
      <c r="C16" s="370" t="s">
        <v>83</v>
      </c>
      <c r="D16" s="371"/>
      <c r="E16" s="372"/>
      <c r="F16" s="36"/>
      <c r="G16" s="108"/>
      <c r="H16" s="379" t="s">
        <v>84</v>
      </c>
      <c r="I16" s="382" t="s">
        <v>85</v>
      </c>
      <c r="J16" s="371"/>
      <c r="K16" s="371"/>
      <c r="L16" s="372"/>
      <c r="M16" s="382" t="s">
        <v>86</v>
      </c>
      <c r="N16" s="371"/>
      <c r="O16" s="372"/>
      <c r="P16" s="382" t="s">
        <v>63</v>
      </c>
      <c r="Q16" s="371"/>
      <c r="R16" s="371"/>
      <c r="S16" s="371"/>
      <c r="T16" s="385"/>
      <c r="U16" s="109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1" t="s">
        <v>87</v>
      </c>
      <c r="AJ16" s="110"/>
      <c r="AK16" s="110"/>
      <c r="AL16" s="110"/>
      <c r="AM16" s="110"/>
      <c r="AN16" s="110" t="s">
        <v>64</v>
      </c>
      <c r="AO16" s="110"/>
      <c r="AP16" s="112"/>
      <c r="AQ16" s="113"/>
      <c r="AR16" s="110" t="s">
        <v>4</v>
      </c>
      <c r="AS16" s="110"/>
      <c r="AT16" s="110"/>
      <c r="AU16" s="110"/>
      <c r="AV16" s="110"/>
      <c r="AW16" s="110"/>
      <c r="AX16" s="110"/>
      <c r="AY16" s="114"/>
      <c r="AZ16" s="481" t="str">
        <f>IF(BC3="計画","(12)1～4週目の勤務時間数合計","(12)1か月の勤務時間数　合計")</f>
        <v>(12)1か月の勤務時間数　合計</v>
      </c>
      <c r="BA16" s="390"/>
      <c r="BB16" s="388" t="s">
        <v>88</v>
      </c>
      <c r="BC16" s="390"/>
      <c r="BD16" s="370" t="s">
        <v>89</v>
      </c>
      <c r="BE16" s="371"/>
      <c r="BF16" s="371"/>
      <c r="BG16" s="371"/>
      <c r="BH16" s="385"/>
    </row>
    <row r="17" spans="2:60" ht="20.25" customHeight="1" x14ac:dyDescent="0.45">
      <c r="B17" s="485"/>
      <c r="C17" s="373"/>
      <c r="D17" s="374"/>
      <c r="E17" s="375"/>
      <c r="F17" s="37"/>
      <c r="G17" s="115"/>
      <c r="H17" s="380"/>
      <c r="I17" s="383"/>
      <c r="J17" s="374"/>
      <c r="K17" s="374"/>
      <c r="L17" s="375"/>
      <c r="M17" s="383"/>
      <c r="N17" s="374"/>
      <c r="O17" s="375"/>
      <c r="P17" s="383"/>
      <c r="Q17" s="374"/>
      <c r="R17" s="374"/>
      <c r="S17" s="374"/>
      <c r="T17" s="386"/>
      <c r="U17" s="357" t="s">
        <v>36</v>
      </c>
      <c r="V17" s="357"/>
      <c r="W17" s="357"/>
      <c r="X17" s="357"/>
      <c r="Y17" s="357"/>
      <c r="Z17" s="357"/>
      <c r="AA17" s="358"/>
      <c r="AB17" s="356" t="s">
        <v>37</v>
      </c>
      <c r="AC17" s="357"/>
      <c r="AD17" s="357"/>
      <c r="AE17" s="357"/>
      <c r="AF17" s="357"/>
      <c r="AG17" s="357"/>
      <c r="AH17" s="358"/>
      <c r="AI17" s="356" t="s">
        <v>38</v>
      </c>
      <c r="AJ17" s="357"/>
      <c r="AK17" s="357"/>
      <c r="AL17" s="357"/>
      <c r="AM17" s="357"/>
      <c r="AN17" s="357"/>
      <c r="AO17" s="358"/>
      <c r="AP17" s="356" t="s">
        <v>39</v>
      </c>
      <c r="AQ17" s="357"/>
      <c r="AR17" s="357"/>
      <c r="AS17" s="357"/>
      <c r="AT17" s="357"/>
      <c r="AU17" s="357"/>
      <c r="AV17" s="358"/>
      <c r="AW17" s="356" t="s">
        <v>40</v>
      </c>
      <c r="AX17" s="357"/>
      <c r="AY17" s="357"/>
      <c r="AZ17" s="482"/>
      <c r="BA17" s="393"/>
      <c r="BB17" s="391"/>
      <c r="BC17" s="393"/>
      <c r="BD17" s="373"/>
      <c r="BE17" s="374"/>
      <c r="BF17" s="374"/>
      <c r="BG17" s="374"/>
      <c r="BH17" s="386"/>
    </row>
    <row r="18" spans="2:60" ht="20.25" customHeight="1" x14ac:dyDescent="0.45">
      <c r="B18" s="485"/>
      <c r="C18" s="373"/>
      <c r="D18" s="374"/>
      <c r="E18" s="375"/>
      <c r="F18" s="37"/>
      <c r="G18" s="115"/>
      <c r="H18" s="380"/>
      <c r="I18" s="383"/>
      <c r="J18" s="374"/>
      <c r="K18" s="374"/>
      <c r="L18" s="375"/>
      <c r="M18" s="383"/>
      <c r="N18" s="374"/>
      <c r="O18" s="375"/>
      <c r="P18" s="383"/>
      <c r="Q18" s="374"/>
      <c r="R18" s="374"/>
      <c r="S18" s="374"/>
      <c r="T18" s="386"/>
      <c r="U18" s="41">
        <v>1</v>
      </c>
      <c r="V18" s="39">
        <v>2</v>
      </c>
      <c r="W18" s="39">
        <v>3</v>
      </c>
      <c r="X18" s="39">
        <v>4</v>
      </c>
      <c r="Y18" s="39">
        <v>5</v>
      </c>
      <c r="Z18" s="39">
        <v>6</v>
      </c>
      <c r="AA18" s="40">
        <v>7</v>
      </c>
      <c r="AB18" s="38">
        <v>8</v>
      </c>
      <c r="AC18" s="39">
        <v>9</v>
      </c>
      <c r="AD18" s="39">
        <v>10</v>
      </c>
      <c r="AE18" s="39">
        <v>11</v>
      </c>
      <c r="AF18" s="39">
        <v>12</v>
      </c>
      <c r="AG18" s="39">
        <v>13</v>
      </c>
      <c r="AH18" s="40">
        <v>14</v>
      </c>
      <c r="AI18" s="41">
        <v>15</v>
      </c>
      <c r="AJ18" s="39">
        <v>16</v>
      </c>
      <c r="AK18" s="39">
        <v>17</v>
      </c>
      <c r="AL18" s="39">
        <v>18</v>
      </c>
      <c r="AM18" s="39">
        <v>19</v>
      </c>
      <c r="AN18" s="39">
        <v>20</v>
      </c>
      <c r="AO18" s="40">
        <v>21</v>
      </c>
      <c r="AP18" s="38">
        <v>22</v>
      </c>
      <c r="AQ18" s="39">
        <v>23</v>
      </c>
      <c r="AR18" s="39">
        <v>24</v>
      </c>
      <c r="AS18" s="39">
        <v>25</v>
      </c>
      <c r="AT18" s="39">
        <v>26</v>
      </c>
      <c r="AU18" s="39">
        <v>27</v>
      </c>
      <c r="AV18" s="40">
        <v>28</v>
      </c>
      <c r="AW18" s="38" t="str">
        <f>IF($BC$3="暦月",IF(DAY(DATE($AD$2,$AH$2,29))=29,29,""),"")</f>
        <v/>
      </c>
      <c r="AX18" s="39" t="str">
        <f>IF($BC$3="暦月",IF(DAY(DATE($AD$2,$AH$2,30))=30,30,""),"")</f>
        <v/>
      </c>
      <c r="AY18" s="40" t="str">
        <f>IF($BC$3="暦月",IF(DAY(DATE($AD$2,$AH$2,31))=31,31,""),"")</f>
        <v/>
      </c>
      <c r="AZ18" s="482"/>
      <c r="BA18" s="393"/>
      <c r="BB18" s="391"/>
      <c r="BC18" s="393"/>
      <c r="BD18" s="373"/>
      <c r="BE18" s="374"/>
      <c r="BF18" s="374"/>
      <c r="BG18" s="374"/>
      <c r="BH18" s="386"/>
    </row>
    <row r="19" spans="2:60" ht="20.25" hidden="1" customHeight="1" x14ac:dyDescent="0.45">
      <c r="B19" s="485"/>
      <c r="C19" s="373"/>
      <c r="D19" s="374"/>
      <c r="E19" s="375"/>
      <c r="F19" s="37"/>
      <c r="G19" s="115"/>
      <c r="H19" s="380"/>
      <c r="I19" s="383"/>
      <c r="J19" s="374"/>
      <c r="K19" s="374"/>
      <c r="L19" s="375"/>
      <c r="M19" s="383"/>
      <c r="N19" s="374"/>
      <c r="O19" s="375"/>
      <c r="P19" s="383"/>
      <c r="Q19" s="374"/>
      <c r="R19" s="374"/>
      <c r="S19" s="374"/>
      <c r="T19" s="386"/>
      <c r="U19" s="41">
        <f>WEEKDAY(DATE($AD$2,$AH$2,1))</f>
        <v>3</v>
      </c>
      <c r="V19" s="39">
        <f>WEEKDAY(DATE($AD$2,$AH$2,2))</f>
        <v>4</v>
      </c>
      <c r="W19" s="39">
        <f>WEEKDAY(DATE($AD$2,$AH$2,3))</f>
        <v>5</v>
      </c>
      <c r="X19" s="39">
        <f>WEEKDAY(DATE($AD$2,$AH$2,4))</f>
        <v>6</v>
      </c>
      <c r="Y19" s="39">
        <f>WEEKDAY(DATE($AD$2,$AH$2,5))</f>
        <v>7</v>
      </c>
      <c r="Z19" s="39">
        <f>WEEKDAY(DATE($AD$2,$AH$2,6))</f>
        <v>1</v>
      </c>
      <c r="AA19" s="40">
        <f>WEEKDAY(DATE($AD$2,$AH$2,7))</f>
        <v>2</v>
      </c>
      <c r="AB19" s="38">
        <f>WEEKDAY(DATE($AD$2,$AH$2,8))</f>
        <v>3</v>
      </c>
      <c r="AC19" s="39">
        <f>WEEKDAY(DATE($AD$2,$AH$2,9))</f>
        <v>4</v>
      </c>
      <c r="AD19" s="39">
        <f>WEEKDAY(DATE($AD$2,$AH$2,10))</f>
        <v>5</v>
      </c>
      <c r="AE19" s="39">
        <f>WEEKDAY(DATE($AD$2,$AH$2,11))</f>
        <v>6</v>
      </c>
      <c r="AF19" s="39">
        <f>WEEKDAY(DATE($AD$2,$AH$2,12))</f>
        <v>7</v>
      </c>
      <c r="AG19" s="39">
        <f>WEEKDAY(DATE($AD$2,$AH$2,13))</f>
        <v>1</v>
      </c>
      <c r="AH19" s="40">
        <f>WEEKDAY(DATE($AD$2,$AH$2,14))</f>
        <v>2</v>
      </c>
      <c r="AI19" s="38">
        <f>WEEKDAY(DATE($AD$2,$AH$2,15))</f>
        <v>3</v>
      </c>
      <c r="AJ19" s="39">
        <f>WEEKDAY(DATE($AD$2,$AH$2,16))</f>
        <v>4</v>
      </c>
      <c r="AK19" s="39">
        <f>WEEKDAY(DATE($AD$2,$AH$2,17))</f>
        <v>5</v>
      </c>
      <c r="AL19" s="39">
        <f>WEEKDAY(DATE($AD$2,$AH$2,18))</f>
        <v>6</v>
      </c>
      <c r="AM19" s="39">
        <f>WEEKDAY(DATE($AD$2,$AH$2,19))</f>
        <v>7</v>
      </c>
      <c r="AN19" s="39">
        <f>WEEKDAY(DATE($AD$2,$AH$2,20))</f>
        <v>1</v>
      </c>
      <c r="AO19" s="40">
        <f>WEEKDAY(DATE($AD$2,$AH$2,21))</f>
        <v>2</v>
      </c>
      <c r="AP19" s="38">
        <f>WEEKDAY(DATE($AD$2,$AH$2,22))</f>
        <v>3</v>
      </c>
      <c r="AQ19" s="39">
        <f>WEEKDAY(DATE($AD$2,$AH$2,23))</f>
        <v>4</v>
      </c>
      <c r="AR19" s="39">
        <f>WEEKDAY(DATE($AD$2,$AH$2,24))</f>
        <v>5</v>
      </c>
      <c r="AS19" s="39">
        <f>WEEKDAY(DATE($AD$2,$AH$2,25))</f>
        <v>6</v>
      </c>
      <c r="AT19" s="39">
        <f>WEEKDAY(DATE($AD$2,$AH$2,26))</f>
        <v>7</v>
      </c>
      <c r="AU19" s="39">
        <f>WEEKDAY(DATE($AD$2,$AH$2,27))</f>
        <v>1</v>
      </c>
      <c r="AV19" s="40">
        <f>WEEKDAY(DATE($AD$2,$AH$2,28))</f>
        <v>2</v>
      </c>
      <c r="AW19" s="38">
        <f>IF(AW18=29,WEEKDAY(DATE($AD$2,$AH$2,29)),0)</f>
        <v>0</v>
      </c>
      <c r="AX19" s="39">
        <f>IF(AX18=30,WEEKDAY(DATE($AD$2,$AH$2,30)),0)</f>
        <v>0</v>
      </c>
      <c r="AY19" s="40">
        <f>IF(AY18=31,WEEKDAY(DATE($AD$2,$AH$2,31)),0)</f>
        <v>0</v>
      </c>
      <c r="AZ19" s="482"/>
      <c r="BA19" s="393"/>
      <c r="BB19" s="391"/>
      <c r="BC19" s="393"/>
      <c r="BD19" s="373"/>
      <c r="BE19" s="374"/>
      <c r="BF19" s="374"/>
      <c r="BG19" s="374"/>
      <c r="BH19" s="386"/>
    </row>
    <row r="20" spans="2:60" ht="20.25" customHeight="1" thickBot="1" x14ac:dyDescent="0.5">
      <c r="B20" s="486"/>
      <c r="C20" s="376"/>
      <c r="D20" s="377"/>
      <c r="E20" s="378"/>
      <c r="F20" s="42"/>
      <c r="G20" s="116"/>
      <c r="H20" s="381"/>
      <c r="I20" s="384"/>
      <c r="J20" s="377"/>
      <c r="K20" s="377"/>
      <c r="L20" s="378"/>
      <c r="M20" s="384"/>
      <c r="N20" s="377"/>
      <c r="O20" s="378"/>
      <c r="P20" s="384"/>
      <c r="Q20" s="377"/>
      <c r="R20" s="377"/>
      <c r="S20" s="377"/>
      <c r="T20" s="387"/>
      <c r="U20" s="117" t="str">
        <f>IF(U19=1,"日",IF(U19=2,"月",IF(U19=3,"火",IF(U19=4,"水",IF(U19=5,"木",IF(U19=6,"金","土"))))))</f>
        <v>火</v>
      </c>
      <c r="V20" s="44" t="str">
        <f t="shared" ref="V20:AV20" si="0">IF(V19=1,"日",IF(V19=2,"月",IF(V19=3,"火",IF(V19=4,"水",IF(V19=5,"木",IF(V19=6,"金","土"))))))</f>
        <v>水</v>
      </c>
      <c r="W20" s="44" t="str">
        <f t="shared" si="0"/>
        <v>木</v>
      </c>
      <c r="X20" s="44" t="str">
        <f t="shared" si="0"/>
        <v>金</v>
      </c>
      <c r="Y20" s="44" t="str">
        <f t="shared" si="0"/>
        <v>土</v>
      </c>
      <c r="Z20" s="44" t="str">
        <f t="shared" si="0"/>
        <v>日</v>
      </c>
      <c r="AA20" s="45" t="str">
        <f t="shared" si="0"/>
        <v>月</v>
      </c>
      <c r="AB20" s="43" t="str">
        <f>IF(AB19=1,"日",IF(AB19=2,"月",IF(AB19=3,"火",IF(AB19=4,"水",IF(AB19=5,"木",IF(AB19=6,"金","土"))))))</f>
        <v>火</v>
      </c>
      <c r="AC20" s="44" t="str">
        <f t="shared" si="0"/>
        <v>水</v>
      </c>
      <c r="AD20" s="44" t="str">
        <f t="shared" si="0"/>
        <v>木</v>
      </c>
      <c r="AE20" s="44" t="str">
        <f t="shared" si="0"/>
        <v>金</v>
      </c>
      <c r="AF20" s="44" t="str">
        <f t="shared" si="0"/>
        <v>土</v>
      </c>
      <c r="AG20" s="44" t="str">
        <f t="shared" si="0"/>
        <v>日</v>
      </c>
      <c r="AH20" s="45" t="str">
        <f t="shared" si="0"/>
        <v>月</v>
      </c>
      <c r="AI20" s="43" t="str">
        <f>IF(AI19=1,"日",IF(AI19=2,"月",IF(AI19=3,"火",IF(AI19=4,"水",IF(AI19=5,"木",IF(AI19=6,"金","土"))))))</f>
        <v>火</v>
      </c>
      <c r="AJ20" s="44" t="str">
        <f t="shared" si="0"/>
        <v>水</v>
      </c>
      <c r="AK20" s="44" t="str">
        <f t="shared" si="0"/>
        <v>木</v>
      </c>
      <c r="AL20" s="44" t="str">
        <f t="shared" si="0"/>
        <v>金</v>
      </c>
      <c r="AM20" s="44" t="str">
        <f t="shared" si="0"/>
        <v>土</v>
      </c>
      <c r="AN20" s="44" t="str">
        <f t="shared" si="0"/>
        <v>日</v>
      </c>
      <c r="AO20" s="45" t="str">
        <f t="shared" si="0"/>
        <v>月</v>
      </c>
      <c r="AP20" s="43" t="str">
        <f>IF(AP19=1,"日",IF(AP19=2,"月",IF(AP19=3,"火",IF(AP19=4,"水",IF(AP19=5,"木",IF(AP19=6,"金","土"))))))</f>
        <v>火</v>
      </c>
      <c r="AQ20" s="44" t="str">
        <f t="shared" si="0"/>
        <v>水</v>
      </c>
      <c r="AR20" s="44" t="str">
        <f t="shared" si="0"/>
        <v>木</v>
      </c>
      <c r="AS20" s="44" t="str">
        <f t="shared" si="0"/>
        <v>金</v>
      </c>
      <c r="AT20" s="44" t="str">
        <f t="shared" si="0"/>
        <v>土</v>
      </c>
      <c r="AU20" s="44" t="str">
        <f t="shared" si="0"/>
        <v>日</v>
      </c>
      <c r="AV20" s="45" t="str">
        <f t="shared" si="0"/>
        <v>月</v>
      </c>
      <c r="AW20" s="44" t="str">
        <f>IF(AW19=1,"日",IF(AW19=2,"月",IF(AW19=3,"火",IF(AW19=4,"水",IF(AW19=5,"木",IF(AW19=6,"金",IF(AW19=0,"","土")))))))</f>
        <v/>
      </c>
      <c r="AX20" s="44" t="str">
        <f>IF(AX19=1,"日",IF(AX19=2,"月",IF(AX19=3,"火",IF(AX19=4,"水",IF(AX19=5,"木",IF(AX19=6,"金",IF(AX19=0,"","土")))))))</f>
        <v/>
      </c>
      <c r="AY20" s="44" t="str">
        <f>IF(AY19=1,"日",IF(AY19=2,"月",IF(AY19=3,"火",IF(AY19=4,"水",IF(AY19=5,"木",IF(AY19=6,"金",IF(AY19=0,"","土")))))))</f>
        <v/>
      </c>
      <c r="AZ20" s="483"/>
      <c r="BA20" s="396"/>
      <c r="BB20" s="394"/>
      <c r="BC20" s="396"/>
      <c r="BD20" s="376"/>
      <c r="BE20" s="377"/>
      <c r="BF20" s="377"/>
      <c r="BG20" s="377"/>
      <c r="BH20" s="387"/>
    </row>
    <row r="21" spans="2:60" ht="20.25" customHeight="1" x14ac:dyDescent="0.45">
      <c r="B21" s="118"/>
      <c r="C21" s="469"/>
      <c r="D21" s="470"/>
      <c r="E21" s="471"/>
      <c r="F21" s="119"/>
      <c r="G21" s="46"/>
      <c r="H21" s="332"/>
      <c r="I21" s="472"/>
      <c r="J21" s="473"/>
      <c r="K21" s="473"/>
      <c r="L21" s="474"/>
      <c r="M21" s="475"/>
      <c r="N21" s="476"/>
      <c r="O21" s="477"/>
      <c r="P21" s="120" t="s">
        <v>67</v>
      </c>
      <c r="Q21" s="121"/>
      <c r="R21" s="121"/>
      <c r="S21" s="122"/>
      <c r="T21" s="123"/>
      <c r="U21" s="124"/>
      <c r="V21" s="124"/>
      <c r="W21" s="124"/>
      <c r="X21" s="124"/>
      <c r="Y21" s="124"/>
      <c r="Z21" s="124"/>
      <c r="AA21" s="125"/>
      <c r="AB21" s="126"/>
      <c r="AC21" s="124"/>
      <c r="AD21" s="124"/>
      <c r="AE21" s="124"/>
      <c r="AF21" s="124"/>
      <c r="AG21" s="124"/>
      <c r="AH21" s="125"/>
      <c r="AI21" s="126"/>
      <c r="AJ21" s="124"/>
      <c r="AK21" s="124"/>
      <c r="AL21" s="124"/>
      <c r="AM21" s="124"/>
      <c r="AN21" s="124"/>
      <c r="AO21" s="125"/>
      <c r="AP21" s="126"/>
      <c r="AQ21" s="124"/>
      <c r="AR21" s="124"/>
      <c r="AS21" s="124"/>
      <c r="AT21" s="124"/>
      <c r="AU21" s="124"/>
      <c r="AV21" s="125"/>
      <c r="AW21" s="126"/>
      <c r="AX21" s="124"/>
      <c r="AY21" s="124"/>
      <c r="AZ21" s="478"/>
      <c r="BA21" s="479"/>
      <c r="BB21" s="480"/>
      <c r="BC21" s="479"/>
      <c r="BD21" s="325"/>
      <c r="BE21" s="326"/>
      <c r="BF21" s="326"/>
      <c r="BG21" s="326"/>
      <c r="BH21" s="327"/>
    </row>
    <row r="22" spans="2:60" ht="20.25" customHeight="1" x14ac:dyDescent="0.45">
      <c r="B22" s="127">
        <v>1</v>
      </c>
      <c r="C22" s="273"/>
      <c r="D22" s="274"/>
      <c r="E22" s="275"/>
      <c r="F22" s="128">
        <f>C21</f>
        <v>0</v>
      </c>
      <c r="G22" s="50"/>
      <c r="H22" s="280"/>
      <c r="I22" s="447"/>
      <c r="J22" s="448"/>
      <c r="K22" s="448"/>
      <c r="L22" s="449"/>
      <c r="M22" s="456"/>
      <c r="N22" s="457"/>
      <c r="O22" s="458"/>
      <c r="P22" s="129" t="s">
        <v>68</v>
      </c>
      <c r="Q22" s="130"/>
      <c r="R22" s="130"/>
      <c r="S22" s="131"/>
      <c r="T22" s="132"/>
      <c r="U22" s="51" t="str">
        <f>IF(U21="","",VLOOKUP(U21,'[2]シフト記号表（勤務時間帯）'!$D$6:$X$47,21,FALSE))</f>
        <v/>
      </c>
      <c r="V22" s="52" t="str">
        <f>IF(V21="","",VLOOKUP(V21,'[2]シフト記号表（勤務時間帯）'!$D$6:$X$47,21,FALSE))</f>
        <v/>
      </c>
      <c r="W22" s="52" t="str">
        <f>IF(W21="","",VLOOKUP(W21,'[2]シフト記号表（勤務時間帯）'!$D$6:$X$47,21,FALSE))</f>
        <v/>
      </c>
      <c r="X22" s="52" t="str">
        <f>IF(X21="","",VLOOKUP(X21,'[2]シフト記号表（勤務時間帯）'!$D$6:$X$47,21,FALSE))</f>
        <v/>
      </c>
      <c r="Y22" s="52" t="str">
        <f>IF(Y21="","",VLOOKUP(Y21,'[2]シフト記号表（勤務時間帯）'!$D$6:$X$47,21,FALSE))</f>
        <v/>
      </c>
      <c r="Z22" s="52" t="str">
        <f>IF(Z21="","",VLOOKUP(Z21,'[2]シフト記号表（勤務時間帯）'!$D$6:$X$47,21,FALSE))</f>
        <v/>
      </c>
      <c r="AA22" s="53" t="str">
        <f>IF(AA21="","",VLOOKUP(AA21,'[2]シフト記号表（勤務時間帯）'!$D$6:$X$47,21,FALSE))</f>
        <v/>
      </c>
      <c r="AB22" s="51" t="str">
        <f>IF(AB21="","",VLOOKUP(AB21,'[2]シフト記号表（勤務時間帯）'!$D$6:$X$47,21,FALSE))</f>
        <v/>
      </c>
      <c r="AC22" s="52" t="str">
        <f>IF(AC21="","",VLOOKUP(AC21,'[2]シフト記号表（勤務時間帯）'!$D$6:$X$47,21,FALSE))</f>
        <v/>
      </c>
      <c r="AD22" s="52" t="str">
        <f>IF(AD21="","",VLOOKUP(AD21,'[2]シフト記号表（勤務時間帯）'!$D$6:$X$47,21,FALSE))</f>
        <v/>
      </c>
      <c r="AE22" s="52" t="str">
        <f>IF(AE21="","",VLOOKUP(AE21,'[2]シフト記号表（勤務時間帯）'!$D$6:$X$47,21,FALSE))</f>
        <v/>
      </c>
      <c r="AF22" s="52" t="str">
        <f>IF(AF21="","",VLOOKUP(AF21,'[2]シフト記号表（勤務時間帯）'!$D$6:$X$47,21,FALSE))</f>
        <v/>
      </c>
      <c r="AG22" s="52" t="str">
        <f>IF(AG21="","",VLOOKUP(AG21,'[2]シフト記号表（勤務時間帯）'!$D$6:$X$47,21,FALSE))</f>
        <v/>
      </c>
      <c r="AH22" s="53" t="str">
        <f>IF(AH21="","",VLOOKUP(AH21,'[2]シフト記号表（勤務時間帯）'!$D$6:$X$47,21,FALSE))</f>
        <v/>
      </c>
      <c r="AI22" s="51" t="str">
        <f>IF(AI21="","",VLOOKUP(AI21,'[2]シフト記号表（勤務時間帯）'!$D$6:$X$47,21,FALSE))</f>
        <v/>
      </c>
      <c r="AJ22" s="52" t="str">
        <f>IF(AJ21="","",VLOOKUP(AJ21,'[2]シフト記号表（勤務時間帯）'!$D$6:$X$47,21,FALSE))</f>
        <v/>
      </c>
      <c r="AK22" s="52" t="str">
        <f>IF(AK21="","",VLOOKUP(AK21,'[2]シフト記号表（勤務時間帯）'!$D$6:$X$47,21,FALSE))</f>
        <v/>
      </c>
      <c r="AL22" s="52" t="str">
        <f>IF(AL21="","",VLOOKUP(AL21,'[2]シフト記号表（勤務時間帯）'!$D$6:$X$47,21,FALSE))</f>
        <v/>
      </c>
      <c r="AM22" s="52" t="str">
        <f>IF(AM21="","",VLOOKUP(AM21,'[2]シフト記号表（勤務時間帯）'!$D$6:$X$47,21,FALSE))</f>
        <v/>
      </c>
      <c r="AN22" s="52" t="str">
        <f>IF(AN21="","",VLOOKUP(AN21,'[2]シフト記号表（勤務時間帯）'!$D$6:$X$47,21,FALSE))</f>
        <v/>
      </c>
      <c r="AO22" s="53" t="str">
        <f>IF(AO21="","",VLOOKUP(AO21,'[2]シフト記号表（勤務時間帯）'!$D$6:$X$47,21,FALSE))</f>
        <v/>
      </c>
      <c r="AP22" s="51" t="str">
        <f>IF(AP21="","",VLOOKUP(AP21,'[2]シフト記号表（勤務時間帯）'!$D$6:$X$47,21,FALSE))</f>
        <v/>
      </c>
      <c r="AQ22" s="52" t="str">
        <f>IF(AQ21="","",VLOOKUP(AQ21,'[2]シフト記号表（勤務時間帯）'!$D$6:$X$47,21,FALSE))</f>
        <v/>
      </c>
      <c r="AR22" s="52" t="str">
        <f>IF(AR21="","",VLOOKUP(AR21,'[2]シフト記号表（勤務時間帯）'!$D$6:$X$47,21,FALSE))</f>
        <v/>
      </c>
      <c r="AS22" s="52" t="str">
        <f>IF(AS21="","",VLOOKUP(AS21,'[2]シフト記号表（勤務時間帯）'!$D$6:$X$47,21,FALSE))</f>
        <v/>
      </c>
      <c r="AT22" s="52" t="str">
        <f>IF(AT21="","",VLOOKUP(AT21,'[2]シフト記号表（勤務時間帯）'!$D$6:$X$47,21,FALSE))</f>
        <v/>
      </c>
      <c r="AU22" s="52" t="str">
        <f>IF(AU21="","",VLOOKUP(AU21,'[2]シフト記号表（勤務時間帯）'!$D$6:$X$47,21,FALSE))</f>
        <v/>
      </c>
      <c r="AV22" s="53" t="str">
        <f>IF(AV21="","",VLOOKUP(AV21,'[2]シフト記号表（勤務時間帯）'!$D$6:$X$47,21,FALSE))</f>
        <v/>
      </c>
      <c r="AW22" s="51" t="str">
        <f>IF(AW21="","",VLOOKUP(AW21,'[2]シフト記号表（勤務時間帯）'!$D$6:$X$47,21,FALSE))</f>
        <v/>
      </c>
      <c r="AX22" s="52" t="str">
        <f>IF(AX21="","",VLOOKUP(AX21,'[2]シフト記号表（勤務時間帯）'!$D$6:$X$47,21,FALSE))</f>
        <v/>
      </c>
      <c r="AY22" s="52" t="str">
        <f>IF(AY21="","",VLOOKUP(AY21,'[2]シフト記号表（勤務時間帯）'!$D$6:$X$47,21,FALSE))</f>
        <v/>
      </c>
      <c r="AZ22" s="434">
        <f>IF($BC$3="４週",SUM(U22:AV22),IF($BC$3="暦月",SUM(U22:AY22),""))</f>
        <v>0</v>
      </c>
      <c r="BA22" s="435"/>
      <c r="BB22" s="436">
        <f>IF($BC$3="４週",AZ22/4,IF($BC$3="暦月",(AZ22/($BC$8/7)),""))</f>
        <v>0</v>
      </c>
      <c r="BC22" s="435"/>
      <c r="BD22" s="306"/>
      <c r="BE22" s="307"/>
      <c r="BF22" s="307"/>
      <c r="BG22" s="307"/>
      <c r="BH22" s="308"/>
    </row>
    <row r="23" spans="2:60" ht="20.25" customHeight="1" x14ac:dyDescent="0.45">
      <c r="B23" s="133"/>
      <c r="C23" s="276"/>
      <c r="D23" s="277"/>
      <c r="E23" s="278"/>
      <c r="F23" s="134"/>
      <c r="G23" s="135">
        <f>C21</f>
        <v>0</v>
      </c>
      <c r="H23" s="301"/>
      <c r="I23" s="463"/>
      <c r="J23" s="464"/>
      <c r="K23" s="464"/>
      <c r="L23" s="465"/>
      <c r="M23" s="466"/>
      <c r="N23" s="467"/>
      <c r="O23" s="468"/>
      <c r="P23" s="136" t="s">
        <v>69</v>
      </c>
      <c r="Q23" s="137"/>
      <c r="R23" s="137"/>
      <c r="S23" s="138"/>
      <c r="T23" s="139"/>
      <c r="U23" s="55" t="str">
        <f>IF(U21="","",VLOOKUP(U21,'[2]シフト記号表（勤務時間帯）'!$D$6:$Z$47,23,FALSE))</f>
        <v/>
      </c>
      <c r="V23" s="56" t="str">
        <f>IF(V21="","",VLOOKUP(V21,'[2]シフト記号表（勤務時間帯）'!$D$6:$Z$47,23,FALSE))</f>
        <v/>
      </c>
      <c r="W23" s="56" t="str">
        <f>IF(W21="","",VLOOKUP(W21,'[2]シフト記号表（勤務時間帯）'!$D$6:$Z$47,23,FALSE))</f>
        <v/>
      </c>
      <c r="X23" s="56" t="str">
        <f>IF(X21="","",VLOOKUP(X21,'[2]シフト記号表（勤務時間帯）'!$D$6:$Z$47,23,FALSE))</f>
        <v/>
      </c>
      <c r="Y23" s="56" t="str">
        <f>IF(Y21="","",VLOOKUP(Y21,'[2]シフト記号表（勤務時間帯）'!$D$6:$Z$47,23,FALSE))</f>
        <v/>
      </c>
      <c r="Z23" s="56" t="str">
        <f>IF(Z21="","",VLOOKUP(Z21,'[2]シフト記号表（勤務時間帯）'!$D$6:$Z$47,23,FALSE))</f>
        <v/>
      </c>
      <c r="AA23" s="57" t="str">
        <f>IF(AA21="","",VLOOKUP(AA21,'[2]シフト記号表（勤務時間帯）'!$D$6:$Z$47,23,FALSE))</f>
        <v/>
      </c>
      <c r="AB23" s="55" t="str">
        <f>IF(AB21="","",VLOOKUP(AB21,'[2]シフト記号表（勤務時間帯）'!$D$6:$Z$47,23,FALSE))</f>
        <v/>
      </c>
      <c r="AC23" s="56" t="str">
        <f>IF(AC21="","",VLOOKUP(AC21,'[2]シフト記号表（勤務時間帯）'!$D$6:$Z$47,23,FALSE))</f>
        <v/>
      </c>
      <c r="AD23" s="56" t="str">
        <f>IF(AD21="","",VLOOKUP(AD21,'[2]シフト記号表（勤務時間帯）'!$D$6:$Z$47,23,FALSE))</f>
        <v/>
      </c>
      <c r="AE23" s="56" t="str">
        <f>IF(AE21="","",VLOOKUP(AE21,'[2]シフト記号表（勤務時間帯）'!$D$6:$Z$47,23,FALSE))</f>
        <v/>
      </c>
      <c r="AF23" s="56" t="str">
        <f>IF(AF21="","",VLOOKUP(AF21,'[2]シフト記号表（勤務時間帯）'!$D$6:$Z$47,23,FALSE))</f>
        <v/>
      </c>
      <c r="AG23" s="56" t="str">
        <f>IF(AG21="","",VLOOKUP(AG21,'[2]シフト記号表（勤務時間帯）'!$D$6:$Z$47,23,FALSE))</f>
        <v/>
      </c>
      <c r="AH23" s="57" t="str">
        <f>IF(AH21="","",VLOOKUP(AH21,'[2]シフト記号表（勤務時間帯）'!$D$6:$Z$47,23,FALSE))</f>
        <v/>
      </c>
      <c r="AI23" s="55" t="str">
        <f>IF(AI21="","",VLOOKUP(AI21,'[2]シフト記号表（勤務時間帯）'!$D$6:$Z$47,23,FALSE))</f>
        <v/>
      </c>
      <c r="AJ23" s="56" t="str">
        <f>IF(AJ21="","",VLOOKUP(AJ21,'[2]シフト記号表（勤務時間帯）'!$D$6:$Z$47,23,FALSE))</f>
        <v/>
      </c>
      <c r="AK23" s="56" t="str">
        <f>IF(AK21="","",VLOOKUP(AK21,'[2]シフト記号表（勤務時間帯）'!$D$6:$Z$47,23,FALSE))</f>
        <v/>
      </c>
      <c r="AL23" s="56" t="str">
        <f>IF(AL21="","",VLOOKUP(AL21,'[2]シフト記号表（勤務時間帯）'!$D$6:$Z$47,23,FALSE))</f>
        <v/>
      </c>
      <c r="AM23" s="56" t="str">
        <f>IF(AM21="","",VLOOKUP(AM21,'[2]シフト記号表（勤務時間帯）'!$D$6:$Z$47,23,FALSE))</f>
        <v/>
      </c>
      <c r="AN23" s="56" t="str">
        <f>IF(AN21="","",VLOOKUP(AN21,'[2]シフト記号表（勤務時間帯）'!$D$6:$Z$47,23,FALSE))</f>
        <v/>
      </c>
      <c r="AO23" s="57" t="str">
        <f>IF(AO21="","",VLOOKUP(AO21,'[2]シフト記号表（勤務時間帯）'!$D$6:$Z$47,23,FALSE))</f>
        <v/>
      </c>
      <c r="AP23" s="55" t="str">
        <f>IF(AP21="","",VLOOKUP(AP21,'[2]シフト記号表（勤務時間帯）'!$D$6:$Z$47,23,FALSE))</f>
        <v/>
      </c>
      <c r="AQ23" s="56" t="str">
        <f>IF(AQ21="","",VLOOKUP(AQ21,'[2]シフト記号表（勤務時間帯）'!$D$6:$Z$47,23,FALSE))</f>
        <v/>
      </c>
      <c r="AR23" s="56" t="str">
        <f>IF(AR21="","",VLOOKUP(AR21,'[2]シフト記号表（勤務時間帯）'!$D$6:$Z$47,23,FALSE))</f>
        <v/>
      </c>
      <c r="AS23" s="56" t="str">
        <f>IF(AS21="","",VLOOKUP(AS21,'[2]シフト記号表（勤務時間帯）'!$D$6:$Z$47,23,FALSE))</f>
        <v/>
      </c>
      <c r="AT23" s="56" t="str">
        <f>IF(AT21="","",VLOOKUP(AT21,'[2]シフト記号表（勤務時間帯）'!$D$6:$Z$47,23,FALSE))</f>
        <v/>
      </c>
      <c r="AU23" s="56" t="str">
        <f>IF(AU21="","",VLOOKUP(AU21,'[2]シフト記号表（勤務時間帯）'!$D$6:$Z$47,23,FALSE))</f>
        <v/>
      </c>
      <c r="AV23" s="57" t="str">
        <f>IF(AV21="","",VLOOKUP(AV21,'[2]シフト記号表（勤務時間帯）'!$D$6:$Z$47,23,FALSE))</f>
        <v/>
      </c>
      <c r="AW23" s="55" t="str">
        <f>IF(AW21="","",VLOOKUP(AW21,'[2]シフト記号表（勤務時間帯）'!$D$6:$Z$47,23,FALSE))</f>
        <v/>
      </c>
      <c r="AX23" s="56" t="str">
        <f>IF(AX21="","",VLOOKUP(AX21,'[2]シフト記号表（勤務時間帯）'!$D$6:$Z$47,23,FALSE))</f>
        <v/>
      </c>
      <c r="AY23" s="56" t="str">
        <f>IF(AY21="","",VLOOKUP(AY21,'[2]シフト記号表（勤務時間帯）'!$D$6:$Z$47,23,FALSE))</f>
        <v/>
      </c>
      <c r="AZ23" s="437">
        <f>IF($BC$3="４週",SUM(U23:AV23),IF($BC$3="暦月",SUM(U23:AY23),""))</f>
        <v>0</v>
      </c>
      <c r="BA23" s="438"/>
      <c r="BB23" s="439">
        <f>IF($BC$3="４週",AZ23/4,IF($BC$3="暦月",(AZ23/($BC$8/7)),""))</f>
        <v>0</v>
      </c>
      <c r="BC23" s="438"/>
      <c r="BD23" s="309"/>
      <c r="BE23" s="310"/>
      <c r="BF23" s="310"/>
      <c r="BG23" s="310"/>
      <c r="BH23" s="311"/>
    </row>
    <row r="24" spans="2:60" ht="20.25" customHeight="1" x14ac:dyDescent="0.45">
      <c r="B24" s="140"/>
      <c r="C24" s="270"/>
      <c r="D24" s="271"/>
      <c r="E24" s="272"/>
      <c r="F24" s="141"/>
      <c r="G24" s="142"/>
      <c r="H24" s="279"/>
      <c r="I24" s="444"/>
      <c r="J24" s="445"/>
      <c r="K24" s="445"/>
      <c r="L24" s="446"/>
      <c r="M24" s="453"/>
      <c r="N24" s="454"/>
      <c r="O24" s="455"/>
      <c r="P24" s="143" t="s">
        <v>67</v>
      </c>
      <c r="Q24" s="144"/>
      <c r="R24" s="144"/>
      <c r="S24" s="145"/>
      <c r="T24" s="146"/>
      <c r="U24" s="147"/>
      <c r="V24" s="148"/>
      <c r="W24" s="148"/>
      <c r="X24" s="148"/>
      <c r="Y24" s="148"/>
      <c r="Z24" s="148"/>
      <c r="AA24" s="149"/>
      <c r="AB24" s="147"/>
      <c r="AC24" s="148"/>
      <c r="AD24" s="148"/>
      <c r="AE24" s="148"/>
      <c r="AF24" s="148"/>
      <c r="AG24" s="148"/>
      <c r="AH24" s="149"/>
      <c r="AI24" s="147"/>
      <c r="AJ24" s="148"/>
      <c r="AK24" s="148"/>
      <c r="AL24" s="148"/>
      <c r="AM24" s="148"/>
      <c r="AN24" s="148"/>
      <c r="AO24" s="149"/>
      <c r="AP24" s="147"/>
      <c r="AQ24" s="148"/>
      <c r="AR24" s="148"/>
      <c r="AS24" s="148"/>
      <c r="AT24" s="148"/>
      <c r="AU24" s="148"/>
      <c r="AV24" s="149"/>
      <c r="AW24" s="147"/>
      <c r="AX24" s="148"/>
      <c r="AY24" s="148"/>
      <c r="AZ24" s="462"/>
      <c r="BA24" s="433"/>
      <c r="BB24" s="432"/>
      <c r="BC24" s="433"/>
      <c r="BD24" s="303"/>
      <c r="BE24" s="304"/>
      <c r="BF24" s="304"/>
      <c r="BG24" s="304"/>
      <c r="BH24" s="305"/>
    </row>
    <row r="25" spans="2:60" ht="20.25" customHeight="1" x14ac:dyDescent="0.45">
      <c r="B25" s="127">
        <f>B22+1</f>
        <v>2</v>
      </c>
      <c r="C25" s="273"/>
      <c r="D25" s="274"/>
      <c r="E25" s="275"/>
      <c r="F25" s="128">
        <f>C24</f>
        <v>0</v>
      </c>
      <c r="G25" s="50"/>
      <c r="H25" s="280"/>
      <c r="I25" s="447"/>
      <c r="J25" s="448"/>
      <c r="K25" s="448"/>
      <c r="L25" s="449"/>
      <c r="M25" s="456"/>
      <c r="N25" s="457"/>
      <c r="O25" s="458"/>
      <c r="P25" s="129" t="s">
        <v>68</v>
      </c>
      <c r="Q25" s="130"/>
      <c r="R25" s="130"/>
      <c r="S25" s="131"/>
      <c r="T25" s="132"/>
      <c r="U25" s="51" t="str">
        <f>IF(U24="","",VLOOKUP(U24,'[2]シフト記号表（勤務時間帯）'!$D$6:$X$47,21,FALSE))</f>
        <v/>
      </c>
      <c r="V25" s="52" t="str">
        <f>IF(V24="","",VLOOKUP(V24,'[2]シフト記号表（勤務時間帯）'!$D$6:$X$47,21,FALSE))</f>
        <v/>
      </c>
      <c r="W25" s="52" t="str">
        <f>IF(W24="","",VLOOKUP(W24,'[2]シフト記号表（勤務時間帯）'!$D$6:$X$47,21,FALSE))</f>
        <v/>
      </c>
      <c r="X25" s="52" t="str">
        <f>IF(X24="","",VLOOKUP(X24,'[2]シフト記号表（勤務時間帯）'!$D$6:$X$47,21,FALSE))</f>
        <v/>
      </c>
      <c r="Y25" s="52" t="str">
        <f>IF(Y24="","",VLOOKUP(Y24,'[2]シフト記号表（勤務時間帯）'!$D$6:$X$47,21,FALSE))</f>
        <v/>
      </c>
      <c r="Z25" s="52" t="str">
        <f>IF(Z24="","",VLOOKUP(Z24,'[2]シフト記号表（勤務時間帯）'!$D$6:$X$47,21,FALSE))</f>
        <v/>
      </c>
      <c r="AA25" s="53" t="str">
        <f>IF(AA24="","",VLOOKUP(AA24,'[2]シフト記号表（勤務時間帯）'!$D$6:$X$47,21,FALSE))</f>
        <v/>
      </c>
      <c r="AB25" s="51" t="str">
        <f>IF(AB24="","",VLOOKUP(AB24,'[2]シフト記号表（勤務時間帯）'!$D$6:$X$47,21,FALSE))</f>
        <v/>
      </c>
      <c r="AC25" s="52" t="str">
        <f>IF(AC24="","",VLOOKUP(AC24,'[2]シフト記号表（勤務時間帯）'!$D$6:$X$47,21,FALSE))</f>
        <v/>
      </c>
      <c r="AD25" s="52" t="str">
        <f>IF(AD24="","",VLOOKUP(AD24,'[2]シフト記号表（勤務時間帯）'!$D$6:$X$47,21,FALSE))</f>
        <v/>
      </c>
      <c r="AE25" s="52" t="str">
        <f>IF(AE24="","",VLOOKUP(AE24,'[2]シフト記号表（勤務時間帯）'!$D$6:$X$47,21,FALSE))</f>
        <v/>
      </c>
      <c r="AF25" s="52" t="str">
        <f>IF(AF24="","",VLOOKUP(AF24,'[2]シフト記号表（勤務時間帯）'!$D$6:$X$47,21,FALSE))</f>
        <v/>
      </c>
      <c r="AG25" s="52" t="str">
        <f>IF(AG24="","",VLOOKUP(AG24,'[2]シフト記号表（勤務時間帯）'!$D$6:$X$47,21,FALSE))</f>
        <v/>
      </c>
      <c r="AH25" s="53" t="str">
        <f>IF(AH24="","",VLOOKUP(AH24,'[2]シフト記号表（勤務時間帯）'!$D$6:$X$47,21,FALSE))</f>
        <v/>
      </c>
      <c r="AI25" s="51" t="str">
        <f>IF(AI24="","",VLOOKUP(AI24,'[2]シフト記号表（勤務時間帯）'!$D$6:$X$47,21,FALSE))</f>
        <v/>
      </c>
      <c r="AJ25" s="52" t="str">
        <f>IF(AJ24="","",VLOOKUP(AJ24,'[2]シフト記号表（勤務時間帯）'!$D$6:$X$47,21,FALSE))</f>
        <v/>
      </c>
      <c r="AK25" s="52" t="str">
        <f>IF(AK24="","",VLOOKUP(AK24,'[2]シフト記号表（勤務時間帯）'!$D$6:$X$47,21,FALSE))</f>
        <v/>
      </c>
      <c r="AL25" s="52" t="str">
        <f>IF(AL24="","",VLOOKUP(AL24,'[2]シフト記号表（勤務時間帯）'!$D$6:$X$47,21,FALSE))</f>
        <v/>
      </c>
      <c r="AM25" s="52" t="str">
        <f>IF(AM24="","",VLOOKUP(AM24,'[2]シフト記号表（勤務時間帯）'!$D$6:$X$47,21,FALSE))</f>
        <v/>
      </c>
      <c r="AN25" s="52" t="str">
        <f>IF(AN24="","",VLOOKUP(AN24,'[2]シフト記号表（勤務時間帯）'!$D$6:$X$47,21,FALSE))</f>
        <v/>
      </c>
      <c r="AO25" s="53" t="str">
        <f>IF(AO24="","",VLOOKUP(AO24,'[2]シフト記号表（勤務時間帯）'!$D$6:$X$47,21,FALSE))</f>
        <v/>
      </c>
      <c r="AP25" s="51" t="str">
        <f>IF(AP24="","",VLOOKUP(AP24,'[2]シフト記号表（勤務時間帯）'!$D$6:$X$47,21,FALSE))</f>
        <v/>
      </c>
      <c r="AQ25" s="52" t="str">
        <f>IF(AQ24="","",VLOOKUP(AQ24,'[2]シフト記号表（勤務時間帯）'!$D$6:$X$47,21,FALSE))</f>
        <v/>
      </c>
      <c r="AR25" s="52" t="str">
        <f>IF(AR24="","",VLOOKUP(AR24,'[2]シフト記号表（勤務時間帯）'!$D$6:$X$47,21,FALSE))</f>
        <v/>
      </c>
      <c r="AS25" s="52" t="str">
        <f>IF(AS24="","",VLOOKUP(AS24,'[2]シフト記号表（勤務時間帯）'!$D$6:$X$47,21,FALSE))</f>
        <v/>
      </c>
      <c r="AT25" s="52" t="str">
        <f>IF(AT24="","",VLOOKUP(AT24,'[2]シフト記号表（勤務時間帯）'!$D$6:$X$47,21,FALSE))</f>
        <v/>
      </c>
      <c r="AU25" s="52" t="str">
        <f>IF(AU24="","",VLOOKUP(AU24,'[2]シフト記号表（勤務時間帯）'!$D$6:$X$47,21,FALSE))</f>
        <v/>
      </c>
      <c r="AV25" s="53" t="str">
        <f>IF(AV24="","",VLOOKUP(AV24,'[2]シフト記号表（勤務時間帯）'!$D$6:$X$47,21,FALSE))</f>
        <v/>
      </c>
      <c r="AW25" s="51" t="str">
        <f>IF(AW24="","",VLOOKUP(AW24,'[2]シフト記号表（勤務時間帯）'!$D$6:$X$47,21,FALSE))</f>
        <v/>
      </c>
      <c r="AX25" s="52" t="str">
        <f>IF(AX24="","",VLOOKUP(AX24,'[2]シフト記号表（勤務時間帯）'!$D$6:$X$47,21,FALSE))</f>
        <v/>
      </c>
      <c r="AY25" s="52" t="str">
        <f>IF(AY24="","",VLOOKUP(AY24,'[2]シフト記号表（勤務時間帯）'!$D$6:$X$47,21,FALSE))</f>
        <v/>
      </c>
      <c r="AZ25" s="434">
        <f>IF($BC$3="４週",SUM(U25:AV25),IF($BC$3="暦月",SUM(U25:AY25),""))</f>
        <v>0</v>
      </c>
      <c r="BA25" s="435"/>
      <c r="BB25" s="436">
        <f>IF($BC$3="４週",AZ25/4,IF($BC$3="暦月",(AZ25/($BC$8/7)),""))</f>
        <v>0</v>
      </c>
      <c r="BC25" s="435"/>
      <c r="BD25" s="306"/>
      <c r="BE25" s="307"/>
      <c r="BF25" s="307"/>
      <c r="BG25" s="307"/>
      <c r="BH25" s="308"/>
    </row>
    <row r="26" spans="2:60" ht="20.25" customHeight="1" x14ac:dyDescent="0.45">
      <c r="B26" s="133"/>
      <c r="C26" s="276"/>
      <c r="D26" s="277"/>
      <c r="E26" s="278"/>
      <c r="F26" s="134"/>
      <c r="G26" s="135">
        <f>C24</f>
        <v>0</v>
      </c>
      <c r="H26" s="301"/>
      <c r="I26" s="463"/>
      <c r="J26" s="464"/>
      <c r="K26" s="464"/>
      <c r="L26" s="465"/>
      <c r="M26" s="466"/>
      <c r="N26" s="467"/>
      <c r="O26" s="468"/>
      <c r="P26" s="136" t="s">
        <v>69</v>
      </c>
      <c r="Q26" s="137"/>
      <c r="R26" s="137"/>
      <c r="S26" s="138"/>
      <c r="T26" s="139"/>
      <c r="U26" s="55" t="str">
        <f>IF(U24="","",VLOOKUP(U24,'[2]シフト記号表（勤務時間帯）'!$D$6:$Z$47,23,FALSE))</f>
        <v/>
      </c>
      <c r="V26" s="56" t="str">
        <f>IF(V24="","",VLOOKUP(V24,'[2]シフト記号表（勤務時間帯）'!$D$6:$Z$47,23,FALSE))</f>
        <v/>
      </c>
      <c r="W26" s="56" t="str">
        <f>IF(W24="","",VLOOKUP(W24,'[2]シフト記号表（勤務時間帯）'!$D$6:$Z$47,23,FALSE))</f>
        <v/>
      </c>
      <c r="X26" s="56" t="str">
        <f>IF(X24="","",VLOOKUP(X24,'[2]シフト記号表（勤務時間帯）'!$D$6:$Z$47,23,FALSE))</f>
        <v/>
      </c>
      <c r="Y26" s="56" t="str">
        <f>IF(Y24="","",VLOOKUP(Y24,'[2]シフト記号表（勤務時間帯）'!$D$6:$Z$47,23,FALSE))</f>
        <v/>
      </c>
      <c r="Z26" s="56" t="str">
        <f>IF(Z24="","",VLOOKUP(Z24,'[2]シフト記号表（勤務時間帯）'!$D$6:$Z$47,23,FALSE))</f>
        <v/>
      </c>
      <c r="AA26" s="57" t="str">
        <f>IF(AA24="","",VLOOKUP(AA24,'[2]シフト記号表（勤務時間帯）'!$D$6:$Z$47,23,FALSE))</f>
        <v/>
      </c>
      <c r="AB26" s="55" t="str">
        <f>IF(AB24="","",VLOOKUP(AB24,'[2]シフト記号表（勤務時間帯）'!$D$6:$Z$47,23,FALSE))</f>
        <v/>
      </c>
      <c r="AC26" s="56" t="str">
        <f>IF(AC24="","",VLOOKUP(AC24,'[2]シフト記号表（勤務時間帯）'!$D$6:$Z$47,23,FALSE))</f>
        <v/>
      </c>
      <c r="AD26" s="56" t="str">
        <f>IF(AD24="","",VLOOKUP(AD24,'[2]シフト記号表（勤務時間帯）'!$D$6:$Z$47,23,FALSE))</f>
        <v/>
      </c>
      <c r="AE26" s="56" t="str">
        <f>IF(AE24="","",VLOOKUP(AE24,'[2]シフト記号表（勤務時間帯）'!$D$6:$Z$47,23,FALSE))</f>
        <v/>
      </c>
      <c r="AF26" s="56" t="str">
        <f>IF(AF24="","",VLOOKUP(AF24,'[2]シフト記号表（勤務時間帯）'!$D$6:$Z$47,23,FALSE))</f>
        <v/>
      </c>
      <c r="AG26" s="56" t="str">
        <f>IF(AG24="","",VLOOKUP(AG24,'[2]シフト記号表（勤務時間帯）'!$D$6:$Z$47,23,FALSE))</f>
        <v/>
      </c>
      <c r="AH26" s="57" t="str">
        <f>IF(AH24="","",VLOOKUP(AH24,'[2]シフト記号表（勤務時間帯）'!$D$6:$Z$47,23,FALSE))</f>
        <v/>
      </c>
      <c r="AI26" s="55" t="str">
        <f>IF(AI24="","",VLOOKUP(AI24,'[2]シフト記号表（勤務時間帯）'!$D$6:$Z$47,23,FALSE))</f>
        <v/>
      </c>
      <c r="AJ26" s="56" t="str">
        <f>IF(AJ24="","",VLOOKUP(AJ24,'[2]シフト記号表（勤務時間帯）'!$D$6:$Z$47,23,FALSE))</f>
        <v/>
      </c>
      <c r="AK26" s="56" t="str">
        <f>IF(AK24="","",VLOOKUP(AK24,'[2]シフト記号表（勤務時間帯）'!$D$6:$Z$47,23,FALSE))</f>
        <v/>
      </c>
      <c r="AL26" s="56" t="str">
        <f>IF(AL24="","",VLOOKUP(AL24,'[2]シフト記号表（勤務時間帯）'!$D$6:$Z$47,23,FALSE))</f>
        <v/>
      </c>
      <c r="AM26" s="56" t="str">
        <f>IF(AM24="","",VLOOKUP(AM24,'[2]シフト記号表（勤務時間帯）'!$D$6:$Z$47,23,FALSE))</f>
        <v/>
      </c>
      <c r="AN26" s="56" t="str">
        <f>IF(AN24="","",VLOOKUP(AN24,'[2]シフト記号表（勤務時間帯）'!$D$6:$Z$47,23,FALSE))</f>
        <v/>
      </c>
      <c r="AO26" s="57" t="str">
        <f>IF(AO24="","",VLOOKUP(AO24,'[2]シフト記号表（勤務時間帯）'!$D$6:$Z$47,23,FALSE))</f>
        <v/>
      </c>
      <c r="AP26" s="55" t="str">
        <f>IF(AP24="","",VLOOKUP(AP24,'[2]シフト記号表（勤務時間帯）'!$D$6:$Z$47,23,FALSE))</f>
        <v/>
      </c>
      <c r="AQ26" s="56" t="str">
        <f>IF(AQ24="","",VLOOKUP(AQ24,'[2]シフト記号表（勤務時間帯）'!$D$6:$Z$47,23,FALSE))</f>
        <v/>
      </c>
      <c r="AR26" s="56" t="str">
        <f>IF(AR24="","",VLOOKUP(AR24,'[2]シフト記号表（勤務時間帯）'!$D$6:$Z$47,23,FALSE))</f>
        <v/>
      </c>
      <c r="AS26" s="56" t="str">
        <f>IF(AS24="","",VLOOKUP(AS24,'[2]シフト記号表（勤務時間帯）'!$D$6:$Z$47,23,FALSE))</f>
        <v/>
      </c>
      <c r="AT26" s="56" t="str">
        <f>IF(AT24="","",VLOOKUP(AT24,'[2]シフト記号表（勤務時間帯）'!$D$6:$Z$47,23,FALSE))</f>
        <v/>
      </c>
      <c r="AU26" s="56" t="str">
        <f>IF(AU24="","",VLOOKUP(AU24,'[2]シフト記号表（勤務時間帯）'!$D$6:$Z$47,23,FALSE))</f>
        <v/>
      </c>
      <c r="AV26" s="57" t="str">
        <f>IF(AV24="","",VLOOKUP(AV24,'[2]シフト記号表（勤務時間帯）'!$D$6:$Z$47,23,FALSE))</f>
        <v/>
      </c>
      <c r="AW26" s="55" t="str">
        <f>IF(AW24="","",VLOOKUP(AW24,'[2]シフト記号表（勤務時間帯）'!$D$6:$Z$47,23,FALSE))</f>
        <v/>
      </c>
      <c r="AX26" s="56" t="str">
        <f>IF(AX24="","",VLOOKUP(AX24,'[2]シフト記号表（勤務時間帯）'!$D$6:$Z$47,23,FALSE))</f>
        <v/>
      </c>
      <c r="AY26" s="56" t="str">
        <f>IF(AY24="","",VLOOKUP(AY24,'[2]シフト記号表（勤務時間帯）'!$D$6:$Z$47,23,FALSE))</f>
        <v/>
      </c>
      <c r="AZ26" s="437">
        <f>IF($BC$3="４週",SUM(U26:AV26),IF($BC$3="暦月",SUM(U26:AY26),""))</f>
        <v>0</v>
      </c>
      <c r="BA26" s="438"/>
      <c r="BB26" s="439">
        <f>IF($BC$3="４週",AZ26/4,IF($BC$3="暦月",(AZ26/($BC$8/7)),""))</f>
        <v>0</v>
      </c>
      <c r="BC26" s="438"/>
      <c r="BD26" s="309"/>
      <c r="BE26" s="310"/>
      <c r="BF26" s="310"/>
      <c r="BG26" s="310"/>
      <c r="BH26" s="311"/>
    </row>
    <row r="27" spans="2:60" ht="20.25" customHeight="1" x14ac:dyDescent="0.45">
      <c r="B27" s="140"/>
      <c r="C27" s="270"/>
      <c r="D27" s="271"/>
      <c r="E27" s="272"/>
      <c r="F27" s="128"/>
      <c r="G27" s="50"/>
      <c r="H27" s="443"/>
      <c r="I27" s="444"/>
      <c r="J27" s="445"/>
      <c r="K27" s="445"/>
      <c r="L27" s="446"/>
      <c r="M27" s="453"/>
      <c r="N27" s="454"/>
      <c r="O27" s="455"/>
      <c r="P27" s="143" t="s">
        <v>67</v>
      </c>
      <c r="Q27" s="144"/>
      <c r="R27" s="144"/>
      <c r="S27" s="145"/>
      <c r="T27" s="146"/>
      <c r="U27" s="147"/>
      <c r="V27" s="148"/>
      <c r="W27" s="148"/>
      <c r="X27" s="148"/>
      <c r="Y27" s="148"/>
      <c r="Z27" s="148"/>
      <c r="AA27" s="149"/>
      <c r="AB27" s="147"/>
      <c r="AC27" s="148"/>
      <c r="AD27" s="148"/>
      <c r="AE27" s="148"/>
      <c r="AF27" s="148"/>
      <c r="AG27" s="148"/>
      <c r="AH27" s="149"/>
      <c r="AI27" s="147"/>
      <c r="AJ27" s="148"/>
      <c r="AK27" s="148"/>
      <c r="AL27" s="148"/>
      <c r="AM27" s="148"/>
      <c r="AN27" s="148"/>
      <c r="AO27" s="149"/>
      <c r="AP27" s="147"/>
      <c r="AQ27" s="148"/>
      <c r="AR27" s="148"/>
      <c r="AS27" s="148"/>
      <c r="AT27" s="148"/>
      <c r="AU27" s="148"/>
      <c r="AV27" s="149"/>
      <c r="AW27" s="147"/>
      <c r="AX27" s="148"/>
      <c r="AY27" s="148"/>
      <c r="AZ27" s="462"/>
      <c r="BA27" s="433"/>
      <c r="BB27" s="432"/>
      <c r="BC27" s="433"/>
      <c r="BD27" s="303"/>
      <c r="BE27" s="304"/>
      <c r="BF27" s="304"/>
      <c r="BG27" s="304"/>
      <c r="BH27" s="305"/>
    </row>
    <row r="28" spans="2:60" ht="20.25" customHeight="1" x14ac:dyDescent="0.45">
      <c r="B28" s="127">
        <f>B25+1</f>
        <v>3</v>
      </c>
      <c r="C28" s="273"/>
      <c r="D28" s="274"/>
      <c r="E28" s="275"/>
      <c r="F28" s="128">
        <f>C27</f>
        <v>0</v>
      </c>
      <c r="G28" s="50"/>
      <c r="H28" s="280"/>
      <c r="I28" s="447"/>
      <c r="J28" s="448"/>
      <c r="K28" s="448"/>
      <c r="L28" s="449"/>
      <c r="M28" s="456"/>
      <c r="N28" s="457"/>
      <c r="O28" s="458"/>
      <c r="P28" s="129" t="s">
        <v>68</v>
      </c>
      <c r="Q28" s="130"/>
      <c r="R28" s="130"/>
      <c r="S28" s="131"/>
      <c r="T28" s="132"/>
      <c r="U28" s="51" t="str">
        <f>IF(U27="","",VLOOKUP(U27,'[2]シフト記号表（勤務時間帯）'!$D$6:$X$47,21,FALSE))</f>
        <v/>
      </c>
      <c r="V28" s="52" t="str">
        <f>IF(V27="","",VLOOKUP(V27,'[2]シフト記号表（勤務時間帯）'!$D$6:$X$47,21,FALSE))</f>
        <v/>
      </c>
      <c r="W28" s="52" t="str">
        <f>IF(W27="","",VLOOKUP(W27,'[2]シフト記号表（勤務時間帯）'!$D$6:$X$47,21,FALSE))</f>
        <v/>
      </c>
      <c r="X28" s="52" t="str">
        <f>IF(X27="","",VLOOKUP(X27,'[2]シフト記号表（勤務時間帯）'!$D$6:$X$47,21,FALSE))</f>
        <v/>
      </c>
      <c r="Y28" s="52" t="str">
        <f>IF(Y27="","",VLOOKUP(Y27,'[2]シフト記号表（勤務時間帯）'!$D$6:$X$47,21,FALSE))</f>
        <v/>
      </c>
      <c r="Z28" s="52" t="str">
        <f>IF(Z27="","",VLOOKUP(Z27,'[2]シフト記号表（勤務時間帯）'!$D$6:$X$47,21,FALSE))</f>
        <v/>
      </c>
      <c r="AA28" s="53" t="str">
        <f>IF(AA27="","",VLOOKUP(AA27,'[2]シフト記号表（勤務時間帯）'!$D$6:$X$47,21,FALSE))</f>
        <v/>
      </c>
      <c r="AB28" s="51" t="str">
        <f>IF(AB27="","",VLOOKUP(AB27,'[2]シフト記号表（勤務時間帯）'!$D$6:$X$47,21,FALSE))</f>
        <v/>
      </c>
      <c r="AC28" s="52" t="str">
        <f>IF(AC27="","",VLOOKUP(AC27,'[2]シフト記号表（勤務時間帯）'!$D$6:$X$47,21,FALSE))</f>
        <v/>
      </c>
      <c r="AD28" s="52" t="str">
        <f>IF(AD27="","",VLOOKUP(AD27,'[2]シフト記号表（勤務時間帯）'!$D$6:$X$47,21,FALSE))</f>
        <v/>
      </c>
      <c r="AE28" s="52" t="str">
        <f>IF(AE27="","",VLOOKUP(AE27,'[2]シフト記号表（勤務時間帯）'!$D$6:$X$47,21,FALSE))</f>
        <v/>
      </c>
      <c r="AF28" s="52" t="str">
        <f>IF(AF27="","",VLOOKUP(AF27,'[2]シフト記号表（勤務時間帯）'!$D$6:$X$47,21,FALSE))</f>
        <v/>
      </c>
      <c r="AG28" s="52" t="str">
        <f>IF(AG27="","",VLOOKUP(AG27,'[2]シフト記号表（勤務時間帯）'!$D$6:$X$47,21,FALSE))</f>
        <v/>
      </c>
      <c r="AH28" s="53" t="str">
        <f>IF(AH27="","",VLOOKUP(AH27,'[2]シフト記号表（勤務時間帯）'!$D$6:$X$47,21,FALSE))</f>
        <v/>
      </c>
      <c r="AI28" s="51" t="str">
        <f>IF(AI27="","",VLOOKUP(AI27,'[2]シフト記号表（勤務時間帯）'!$D$6:$X$47,21,FALSE))</f>
        <v/>
      </c>
      <c r="AJ28" s="52" t="str">
        <f>IF(AJ27="","",VLOOKUP(AJ27,'[2]シフト記号表（勤務時間帯）'!$D$6:$X$47,21,FALSE))</f>
        <v/>
      </c>
      <c r="AK28" s="52" t="str">
        <f>IF(AK27="","",VLOOKUP(AK27,'[2]シフト記号表（勤務時間帯）'!$D$6:$X$47,21,FALSE))</f>
        <v/>
      </c>
      <c r="AL28" s="52" t="str">
        <f>IF(AL27="","",VLOOKUP(AL27,'[2]シフト記号表（勤務時間帯）'!$D$6:$X$47,21,FALSE))</f>
        <v/>
      </c>
      <c r="AM28" s="52" t="str">
        <f>IF(AM27="","",VLOOKUP(AM27,'[2]シフト記号表（勤務時間帯）'!$D$6:$X$47,21,FALSE))</f>
        <v/>
      </c>
      <c r="AN28" s="52" t="str">
        <f>IF(AN27="","",VLOOKUP(AN27,'[2]シフト記号表（勤務時間帯）'!$D$6:$X$47,21,FALSE))</f>
        <v/>
      </c>
      <c r="AO28" s="53" t="str">
        <f>IF(AO27="","",VLOOKUP(AO27,'[2]シフト記号表（勤務時間帯）'!$D$6:$X$47,21,FALSE))</f>
        <v/>
      </c>
      <c r="AP28" s="51" t="str">
        <f>IF(AP27="","",VLOOKUP(AP27,'[2]シフト記号表（勤務時間帯）'!$D$6:$X$47,21,FALSE))</f>
        <v/>
      </c>
      <c r="AQ28" s="52" t="str">
        <f>IF(AQ27="","",VLOOKUP(AQ27,'[2]シフト記号表（勤務時間帯）'!$D$6:$X$47,21,FALSE))</f>
        <v/>
      </c>
      <c r="AR28" s="52" t="str">
        <f>IF(AR27="","",VLOOKUP(AR27,'[2]シフト記号表（勤務時間帯）'!$D$6:$X$47,21,FALSE))</f>
        <v/>
      </c>
      <c r="AS28" s="52" t="str">
        <f>IF(AS27="","",VLOOKUP(AS27,'[2]シフト記号表（勤務時間帯）'!$D$6:$X$47,21,FALSE))</f>
        <v/>
      </c>
      <c r="AT28" s="52" t="str">
        <f>IF(AT27="","",VLOOKUP(AT27,'[2]シフト記号表（勤務時間帯）'!$D$6:$X$47,21,FALSE))</f>
        <v/>
      </c>
      <c r="AU28" s="52" t="str">
        <f>IF(AU27="","",VLOOKUP(AU27,'[2]シフト記号表（勤務時間帯）'!$D$6:$X$47,21,FALSE))</f>
        <v/>
      </c>
      <c r="AV28" s="53" t="str">
        <f>IF(AV27="","",VLOOKUP(AV27,'[2]シフト記号表（勤務時間帯）'!$D$6:$X$47,21,FALSE))</f>
        <v/>
      </c>
      <c r="AW28" s="51" t="str">
        <f>IF(AW27="","",VLOOKUP(AW27,'[2]シフト記号表（勤務時間帯）'!$D$6:$X$47,21,FALSE))</f>
        <v/>
      </c>
      <c r="AX28" s="52" t="str">
        <f>IF(AX27="","",VLOOKUP(AX27,'[2]シフト記号表（勤務時間帯）'!$D$6:$X$47,21,FALSE))</f>
        <v/>
      </c>
      <c r="AY28" s="52" t="str">
        <f>IF(AY27="","",VLOOKUP(AY27,'[2]シフト記号表（勤務時間帯）'!$D$6:$X$47,21,FALSE))</f>
        <v/>
      </c>
      <c r="AZ28" s="434">
        <f>IF($BC$3="４週",SUM(U28:AV28),IF($BC$3="暦月",SUM(U28:AY28),""))</f>
        <v>0</v>
      </c>
      <c r="BA28" s="435"/>
      <c r="BB28" s="436">
        <f>IF($BC$3="４週",AZ28/4,IF($BC$3="暦月",(AZ28/($BC$8/7)),""))</f>
        <v>0</v>
      </c>
      <c r="BC28" s="435"/>
      <c r="BD28" s="306"/>
      <c r="BE28" s="307"/>
      <c r="BF28" s="307"/>
      <c r="BG28" s="307"/>
      <c r="BH28" s="308"/>
    </row>
    <row r="29" spans="2:60" ht="20.25" customHeight="1" x14ac:dyDescent="0.45">
      <c r="B29" s="133"/>
      <c r="C29" s="276"/>
      <c r="D29" s="277"/>
      <c r="E29" s="278"/>
      <c r="F29" s="134"/>
      <c r="G29" s="135">
        <f>C27</f>
        <v>0</v>
      </c>
      <c r="H29" s="301"/>
      <c r="I29" s="463"/>
      <c r="J29" s="464"/>
      <c r="K29" s="464"/>
      <c r="L29" s="465"/>
      <c r="M29" s="466"/>
      <c r="N29" s="467"/>
      <c r="O29" s="468"/>
      <c r="P29" s="136" t="s">
        <v>69</v>
      </c>
      <c r="Q29" s="150"/>
      <c r="R29" s="150"/>
      <c r="S29" s="151"/>
      <c r="T29" s="152"/>
      <c r="U29" s="55" t="str">
        <f>IF(U27="","",VLOOKUP(U27,'[2]シフト記号表（勤務時間帯）'!$D$6:$Z$47,23,FALSE))</f>
        <v/>
      </c>
      <c r="V29" s="56" t="str">
        <f>IF(V27="","",VLOOKUP(V27,'[2]シフト記号表（勤務時間帯）'!$D$6:$Z$47,23,FALSE))</f>
        <v/>
      </c>
      <c r="W29" s="56" t="str">
        <f>IF(W27="","",VLOOKUP(W27,'[2]シフト記号表（勤務時間帯）'!$D$6:$Z$47,23,FALSE))</f>
        <v/>
      </c>
      <c r="X29" s="56" t="str">
        <f>IF(X27="","",VLOOKUP(X27,'[2]シフト記号表（勤務時間帯）'!$D$6:$Z$47,23,FALSE))</f>
        <v/>
      </c>
      <c r="Y29" s="56" t="str">
        <f>IF(Y27="","",VLOOKUP(Y27,'[2]シフト記号表（勤務時間帯）'!$D$6:$Z$47,23,FALSE))</f>
        <v/>
      </c>
      <c r="Z29" s="56" t="str">
        <f>IF(Z27="","",VLOOKUP(Z27,'[2]シフト記号表（勤務時間帯）'!$D$6:$Z$47,23,FALSE))</f>
        <v/>
      </c>
      <c r="AA29" s="57" t="str">
        <f>IF(AA27="","",VLOOKUP(AA27,'[2]シフト記号表（勤務時間帯）'!$D$6:$Z$47,23,FALSE))</f>
        <v/>
      </c>
      <c r="AB29" s="55" t="str">
        <f>IF(AB27="","",VLOOKUP(AB27,'[2]シフト記号表（勤務時間帯）'!$D$6:$Z$47,23,FALSE))</f>
        <v/>
      </c>
      <c r="AC29" s="56" t="str">
        <f>IF(AC27="","",VLOOKUP(AC27,'[2]シフト記号表（勤務時間帯）'!$D$6:$Z$47,23,FALSE))</f>
        <v/>
      </c>
      <c r="AD29" s="56" t="str">
        <f>IF(AD27="","",VLOOKUP(AD27,'[2]シフト記号表（勤務時間帯）'!$D$6:$Z$47,23,FALSE))</f>
        <v/>
      </c>
      <c r="AE29" s="56" t="str">
        <f>IF(AE27="","",VLOOKUP(AE27,'[2]シフト記号表（勤務時間帯）'!$D$6:$Z$47,23,FALSE))</f>
        <v/>
      </c>
      <c r="AF29" s="56" t="str">
        <f>IF(AF27="","",VLOOKUP(AF27,'[2]シフト記号表（勤務時間帯）'!$D$6:$Z$47,23,FALSE))</f>
        <v/>
      </c>
      <c r="AG29" s="56" t="str">
        <f>IF(AG27="","",VLOOKUP(AG27,'[2]シフト記号表（勤務時間帯）'!$D$6:$Z$47,23,FALSE))</f>
        <v/>
      </c>
      <c r="AH29" s="57" t="str">
        <f>IF(AH27="","",VLOOKUP(AH27,'[2]シフト記号表（勤務時間帯）'!$D$6:$Z$47,23,FALSE))</f>
        <v/>
      </c>
      <c r="AI29" s="55" t="str">
        <f>IF(AI27="","",VLOOKUP(AI27,'[2]シフト記号表（勤務時間帯）'!$D$6:$Z$47,23,FALSE))</f>
        <v/>
      </c>
      <c r="AJ29" s="56" t="str">
        <f>IF(AJ27="","",VLOOKUP(AJ27,'[2]シフト記号表（勤務時間帯）'!$D$6:$Z$47,23,FALSE))</f>
        <v/>
      </c>
      <c r="AK29" s="56" t="str">
        <f>IF(AK27="","",VLOOKUP(AK27,'[2]シフト記号表（勤務時間帯）'!$D$6:$Z$47,23,FALSE))</f>
        <v/>
      </c>
      <c r="AL29" s="56" t="str">
        <f>IF(AL27="","",VLOOKUP(AL27,'[2]シフト記号表（勤務時間帯）'!$D$6:$Z$47,23,FALSE))</f>
        <v/>
      </c>
      <c r="AM29" s="56" t="str">
        <f>IF(AM27="","",VLOOKUP(AM27,'[2]シフト記号表（勤務時間帯）'!$D$6:$Z$47,23,FALSE))</f>
        <v/>
      </c>
      <c r="AN29" s="56" t="str">
        <f>IF(AN27="","",VLOOKUP(AN27,'[2]シフト記号表（勤務時間帯）'!$D$6:$Z$47,23,FALSE))</f>
        <v/>
      </c>
      <c r="AO29" s="57" t="str">
        <f>IF(AO27="","",VLOOKUP(AO27,'[2]シフト記号表（勤務時間帯）'!$D$6:$Z$47,23,FALSE))</f>
        <v/>
      </c>
      <c r="AP29" s="55" t="str">
        <f>IF(AP27="","",VLOOKUP(AP27,'[2]シフト記号表（勤務時間帯）'!$D$6:$Z$47,23,FALSE))</f>
        <v/>
      </c>
      <c r="AQ29" s="56" t="str">
        <f>IF(AQ27="","",VLOOKUP(AQ27,'[2]シフト記号表（勤務時間帯）'!$D$6:$Z$47,23,FALSE))</f>
        <v/>
      </c>
      <c r="AR29" s="56" t="str">
        <f>IF(AR27="","",VLOOKUP(AR27,'[2]シフト記号表（勤務時間帯）'!$D$6:$Z$47,23,FALSE))</f>
        <v/>
      </c>
      <c r="AS29" s="56" t="str">
        <f>IF(AS27="","",VLOOKUP(AS27,'[2]シフト記号表（勤務時間帯）'!$D$6:$Z$47,23,FALSE))</f>
        <v/>
      </c>
      <c r="AT29" s="56" t="str">
        <f>IF(AT27="","",VLOOKUP(AT27,'[2]シフト記号表（勤務時間帯）'!$D$6:$Z$47,23,FALSE))</f>
        <v/>
      </c>
      <c r="AU29" s="56" t="str">
        <f>IF(AU27="","",VLOOKUP(AU27,'[2]シフト記号表（勤務時間帯）'!$D$6:$Z$47,23,FALSE))</f>
        <v/>
      </c>
      <c r="AV29" s="57" t="str">
        <f>IF(AV27="","",VLOOKUP(AV27,'[2]シフト記号表（勤務時間帯）'!$D$6:$Z$47,23,FALSE))</f>
        <v/>
      </c>
      <c r="AW29" s="55" t="str">
        <f>IF(AW27="","",VLOOKUP(AW27,'[2]シフト記号表（勤務時間帯）'!$D$6:$Z$47,23,FALSE))</f>
        <v/>
      </c>
      <c r="AX29" s="56" t="str">
        <f>IF(AX27="","",VLOOKUP(AX27,'[2]シフト記号表（勤務時間帯）'!$D$6:$Z$47,23,FALSE))</f>
        <v/>
      </c>
      <c r="AY29" s="56" t="str">
        <f>IF(AY27="","",VLOOKUP(AY27,'[2]シフト記号表（勤務時間帯）'!$D$6:$Z$47,23,FALSE))</f>
        <v/>
      </c>
      <c r="AZ29" s="437">
        <f>IF($BC$3="４週",SUM(U29:AV29),IF($BC$3="暦月",SUM(U29:AY29),""))</f>
        <v>0</v>
      </c>
      <c r="BA29" s="438"/>
      <c r="BB29" s="439">
        <f>IF($BC$3="４週",AZ29/4,IF($BC$3="暦月",(AZ29/($BC$8/7)),""))</f>
        <v>0</v>
      </c>
      <c r="BC29" s="438"/>
      <c r="BD29" s="309"/>
      <c r="BE29" s="310"/>
      <c r="BF29" s="310"/>
      <c r="BG29" s="310"/>
      <c r="BH29" s="311"/>
    </row>
    <row r="30" spans="2:60" ht="20.25" customHeight="1" x14ac:dyDescent="0.45">
      <c r="B30" s="140"/>
      <c r="C30" s="270"/>
      <c r="D30" s="271"/>
      <c r="E30" s="272"/>
      <c r="F30" s="128"/>
      <c r="G30" s="50"/>
      <c r="H30" s="443"/>
      <c r="I30" s="444"/>
      <c r="J30" s="445"/>
      <c r="K30" s="445"/>
      <c r="L30" s="446"/>
      <c r="M30" s="453"/>
      <c r="N30" s="454"/>
      <c r="O30" s="455"/>
      <c r="P30" s="143" t="s">
        <v>67</v>
      </c>
      <c r="Q30" s="144"/>
      <c r="R30" s="144"/>
      <c r="S30" s="145"/>
      <c r="T30" s="146"/>
      <c r="U30" s="147"/>
      <c r="V30" s="148"/>
      <c r="W30" s="148"/>
      <c r="X30" s="148"/>
      <c r="Y30" s="148"/>
      <c r="Z30" s="148"/>
      <c r="AA30" s="149"/>
      <c r="AB30" s="147"/>
      <c r="AC30" s="148"/>
      <c r="AD30" s="148"/>
      <c r="AE30" s="148"/>
      <c r="AF30" s="148"/>
      <c r="AG30" s="148"/>
      <c r="AH30" s="149"/>
      <c r="AI30" s="147"/>
      <c r="AJ30" s="148"/>
      <c r="AK30" s="148"/>
      <c r="AL30" s="148"/>
      <c r="AM30" s="148"/>
      <c r="AN30" s="148"/>
      <c r="AO30" s="149"/>
      <c r="AP30" s="147"/>
      <c r="AQ30" s="148"/>
      <c r="AR30" s="148"/>
      <c r="AS30" s="148"/>
      <c r="AT30" s="148"/>
      <c r="AU30" s="148"/>
      <c r="AV30" s="149"/>
      <c r="AW30" s="147"/>
      <c r="AX30" s="148"/>
      <c r="AY30" s="148"/>
      <c r="AZ30" s="462"/>
      <c r="BA30" s="433"/>
      <c r="BB30" s="432"/>
      <c r="BC30" s="433"/>
      <c r="BD30" s="303"/>
      <c r="BE30" s="304"/>
      <c r="BF30" s="304"/>
      <c r="BG30" s="304"/>
      <c r="BH30" s="305"/>
    </row>
    <row r="31" spans="2:60" ht="20.25" customHeight="1" x14ac:dyDescent="0.45">
      <c r="B31" s="127">
        <f>B28+1</f>
        <v>4</v>
      </c>
      <c r="C31" s="273"/>
      <c r="D31" s="274"/>
      <c r="E31" s="275"/>
      <c r="F31" s="128">
        <f>C30</f>
        <v>0</v>
      </c>
      <c r="G31" s="50"/>
      <c r="H31" s="280"/>
      <c r="I31" s="447"/>
      <c r="J31" s="448"/>
      <c r="K31" s="448"/>
      <c r="L31" s="449"/>
      <c r="M31" s="456"/>
      <c r="N31" s="457"/>
      <c r="O31" s="458"/>
      <c r="P31" s="129" t="s">
        <v>68</v>
      </c>
      <c r="Q31" s="130"/>
      <c r="R31" s="130"/>
      <c r="S31" s="131"/>
      <c r="T31" s="132"/>
      <c r="U31" s="51" t="str">
        <f>IF(U30="","",VLOOKUP(U30,'[2]シフト記号表（勤務時間帯）'!$D$6:$X$47,21,FALSE))</f>
        <v/>
      </c>
      <c r="V31" s="52" t="str">
        <f>IF(V30="","",VLOOKUP(V30,'[2]シフト記号表（勤務時間帯）'!$D$6:$X$47,21,FALSE))</f>
        <v/>
      </c>
      <c r="W31" s="52" t="str">
        <f>IF(W30="","",VLOOKUP(W30,'[2]シフト記号表（勤務時間帯）'!$D$6:$X$47,21,FALSE))</f>
        <v/>
      </c>
      <c r="X31" s="52" t="str">
        <f>IF(X30="","",VLOOKUP(X30,'[2]シフト記号表（勤務時間帯）'!$D$6:$X$47,21,FALSE))</f>
        <v/>
      </c>
      <c r="Y31" s="52" t="str">
        <f>IF(Y30="","",VLOOKUP(Y30,'[2]シフト記号表（勤務時間帯）'!$D$6:$X$47,21,FALSE))</f>
        <v/>
      </c>
      <c r="Z31" s="52" t="str">
        <f>IF(Z30="","",VLOOKUP(Z30,'[2]シフト記号表（勤務時間帯）'!$D$6:$X$47,21,FALSE))</f>
        <v/>
      </c>
      <c r="AA31" s="53" t="str">
        <f>IF(AA30="","",VLOOKUP(AA30,'[2]シフト記号表（勤務時間帯）'!$D$6:$X$47,21,FALSE))</f>
        <v/>
      </c>
      <c r="AB31" s="51" t="str">
        <f>IF(AB30="","",VLOOKUP(AB30,'[2]シフト記号表（勤務時間帯）'!$D$6:$X$47,21,FALSE))</f>
        <v/>
      </c>
      <c r="AC31" s="52" t="str">
        <f>IF(AC30="","",VLOOKUP(AC30,'[2]シフト記号表（勤務時間帯）'!$D$6:$X$47,21,FALSE))</f>
        <v/>
      </c>
      <c r="AD31" s="52" t="str">
        <f>IF(AD30="","",VLOOKUP(AD30,'[2]シフト記号表（勤務時間帯）'!$D$6:$X$47,21,FALSE))</f>
        <v/>
      </c>
      <c r="AE31" s="52" t="str">
        <f>IF(AE30="","",VLOOKUP(AE30,'[2]シフト記号表（勤務時間帯）'!$D$6:$X$47,21,FALSE))</f>
        <v/>
      </c>
      <c r="AF31" s="52" t="str">
        <f>IF(AF30="","",VLOOKUP(AF30,'[2]シフト記号表（勤務時間帯）'!$D$6:$X$47,21,FALSE))</f>
        <v/>
      </c>
      <c r="AG31" s="52" t="str">
        <f>IF(AG30="","",VLOOKUP(AG30,'[2]シフト記号表（勤務時間帯）'!$D$6:$X$47,21,FALSE))</f>
        <v/>
      </c>
      <c r="AH31" s="53" t="str">
        <f>IF(AH30="","",VLOOKUP(AH30,'[2]シフト記号表（勤務時間帯）'!$D$6:$X$47,21,FALSE))</f>
        <v/>
      </c>
      <c r="AI31" s="51" t="str">
        <f>IF(AI30="","",VLOOKUP(AI30,'[2]シフト記号表（勤務時間帯）'!$D$6:$X$47,21,FALSE))</f>
        <v/>
      </c>
      <c r="AJ31" s="52" t="str">
        <f>IF(AJ30="","",VLOOKUP(AJ30,'[2]シフト記号表（勤務時間帯）'!$D$6:$X$47,21,FALSE))</f>
        <v/>
      </c>
      <c r="AK31" s="52" t="str">
        <f>IF(AK30="","",VLOOKUP(AK30,'[2]シフト記号表（勤務時間帯）'!$D$6:$X$47,21,FALSE))</f>
        <v/>
      </c>
      <c r="AL31" s="52" t="str">
        <f>IF(AL30="","",VLOOKUP(AL30,'[2]シフト記号表（勤務時間帯）'!$D$6:$X$47,21,FALSE))</f>
        <v/>
      </c>
      <c r="AM31" s="52" t="str">
        <f>IF(AM30="","",VLOOKUP(AM30,'[2]シフト記号表（勤務時間帯）'!$D$6:$X$47,21,FALSE))</f>
        <v/>
      </c>
      <c r="AN31" s="52" t="str">
        <f>IF(AN30="","",VLOOKUP(AN30,'[2]シフト記号表（勤務時間帯）'!$D$6:$X$47,21,FALSE))</f>
        <v/>
      </c>
      <c r="AO31" s="53" t="str">
        <f>IF(AO30="","",VLOOKUP(AO30,'[2]シフト記号表（勤務時間帯）'!$D$6:$X$47,21,FALSE))</f>
        <v/>
      </c>
      <c r="AP31" s="51" t="str">
        <f>IF(AP30="","",VLOOKUP(AP30,'[2]シフト記号表（勤務時間帯）'!$D$6:$X$47,21,FALSE))</f>
        <v/>
      </c>
      <c r="AQ31" s="52" t="str">
        <f>IF(AQ30="","",VLOOKUP(AQ30,'[2]シフト記号表（勤務時間帯）'!$D$6:$X$47,21,FALSE))</f>
        <v/>
      </c>
      <c r="AR31" s="52" t="str">
        <f>IF(AR30="","",VLOOKUP(AR30,'[2]シフト記号表（勤務時間帯）'!$D$6:$X$47,21,FALSE))</f>
        <v/>
      </c>
      <c r="AS31" s="52" t="str">
        <f>IF(AS30="","",VLOOKUP(AS30,'[2]シフト記号表（勤務時間帯）'!$D$6:$X$47,21,FALSE))</f>
        <v/>
      </c>
      <c r="AT31" s="52" t="str">
        <f>IF(AT30="","",VLOOKUP(AT30,'[2]シフト記号表（勤務時間帯）'!$D$6:$X$47,21,FALSE))</f>
        <v/>
      </c>
      <c r="AU31" s="52" t="str">
        <f>IF(AU30="","",VLOOKUP(AU30,'[2]シフト記号表（勤務時間帯）'!$D$6:$X$47,21,FALSE))</f>
        <v/>
      </c>
      <c r="AV31" s="53" t="str">
        <f>IF(AV30="","",VLOOKUP(AV30,'[2]シフト記号表（勤務時間帯）'!$D$6:$X$47,21,FALSE))</f>
        <v/>
      </c>
      <c r="AW31" s="51" t="str">
        <f>IF(AW30="","",VLOOKUP(AW30,'[2]シフト記号表（勤務時間帯）'!$D$6:$X$47,21,FALSE))</f>
        <v/>
      </c>
      <c r="AX31" s="52" t="str">
        <f>IF(AX30="","",VLOOKUP(AX30,'[2]シフト記号表（勤務時間帯）'!$D$6:$X$47,21,FALSE))</f>
        <v/>
      </c>
      <c r="AY31" s="52" t="str">
        <f>IF(AY30="","",VLOOKUP(AY30,'[2]シフト記号表（勤務時間帯）'!$D$6:$X$47,21,FALSE))</f>
        <v/>
      </c>
      <c r="AZ31" s="434">
        <f>IF($BC$3="４週",SUM(U31:AV31),IF($BC$3="暦月",SUM(U31:AY31),""))</f>
        <v>0</v>
      </c>
      <c r="BA31" s="435"/>
      <c r="BB31" s="436">
        <f>IF($BC$3="４週",AZ31/4,IF($BC$3="暦月",(AZ31/($BC$8/7)),""))</f>
        <v>0</v>
      </c>
      <c r="BC31" s="435"/>
      <c r="BD31" s="306"/>
      <c r="BE31" s="307"/>
      <c r="BF31" s="307"/>
      <c r="BG31" s="307"/>
      <c r="BH31" s="308"/>
    </row>
    <row r="32" spans="2:60" ht="20.25" customHeight="1" x14ac:dyDescent="0.45">
      <c r="B32" s="133"/>
      <c r="C32" s="276"/>
      <c r="D32" s="277"/>
      <c r="E32" s="278"/>
      <c r="F32" s="134"/>
      <c r="G32" s="135">
        <f>C30</f>
        <v>0</v>
      </c>
      <c r="H32" s="301"/>
      <c r="I32" s="463"/>
      <c r="J32" s="464"/>
      <c r="K32" s="464"/>
      <c r="L32" s="465"/>
      <c r="M32" s="466"/>
      <c r="N32" s="467"/>
      <c r="O32" s="468"/>
      <c r="P32" s="136" t="s">
        <v>69</v>
      </c>
      <c r="Q32" s="153"/>
      <c r="R32" s="153"/>
      <c r="S32" s="138"/>
      <c r="T32" s="139"/>
      <c r="U32" s="55" t="str">
        <f>IF(U30="","",VLOOKUP(U30,'[2]シフト記号表（勤務時間帯）'!$D$6:$Z$47,23,FALSE))</f>
        <v/>
      </c>
      <c r="V32" s="56" t="str">
        <f>IF(V30="","",VLOOKUP(V30,'[2]シフト記号表（勤務時間帯）'!$D$6:$Z$47,23,FALSE))</f>
        <v/>
      </c>
      <c r="W32" s="56" t="str">
        <f>IF(W30="","",VLOOKUP(W30,'[2]シフト記号表（勤務時間帯）'!$D$6:$Z$47,23,FALSE))</f>
        <v/>
      </c>
      <c r="X32" s="56" t="str">
        <f>IF(X30="","",VLOOKUP(X30,'[2]シフト記号表（勤務時間帯）'!$D$6:$Z$47,23,FALSE))</f>
        <v/>
      </c>
      <c r="Y32" s="56" t="str">
        <f>IF(Y30="","",VLOOKUP(Y30,'[2]シフト記号表（勤務時間帯）'!$D$6:$Z$47,23,FALSE))</f>
        <v/>
      </c>
      <c r="Z32" s="56" t="str">
        <f>IF(Z30="","",VLOOKUP(Z30,'[2]シフト記号表（勤務時間帯）'!$D$6:$Z$47,23,FALSE))</f>
        <v/>
      </c>
      <c r="AA32" s="57" t="str">
        <f>IF(AA30="","",VLOOKUP(AA30,'[2]シフト記号表（勤務時間帯）'!$D$6:$Z$47,23,FALSE))</f>
        <v/>
      </c>
      <c r="AB32" s="55" t="str">
        <f>IF(AB30="","",VLOOKUP(AB30,'[2]シフト記号表（勤務時間帯）'!$D$6:$Z$47,23,FALSE))</f>
        <v/>
      </c>
      <c r="AC32" s="56" t="str">
        <f>IF(AC30="","",VLOOKUP(AC30,'[2]シフト記号表（勤務時間帯）'!$D$6:$Z$47,23,FALSE))</f>
        <v/>
      </c>
      <c r="AD32" s="56" t="str">
        <f>IF(AD30="","",VLOOKUP(AD30,'[2]シフト記号表（勤務時間帯）'!$D$6:$Z$47,23,FALSE))</f>
        <v/>
      </c>
      <c r="AE32" s="56" t="str">
        <f>IF(AE30="","",VLOOKUP(AE30,'[2]シフト記号表（勤務時間帯）'!$D$6:$Z$47,23,FALSE))</f>
        <v/>
      </c>
      <c r="AF32" s="56" t="str">
        <f>IF(AF30="","",VLOOKUP(AF30,'[2]シフト記号表（勤務時間帯）'!$D$6:$Z$47,23,FALSE))</f>
        <v/>
      </c>
      <c r="AG32" s="56" t="str">
        <f>IF(AG30="","",VLOOKUP(AG30,'[2]シフト記号表（勤務時間帯）'!$D$6:$Z$47,23,FALSE))</f>
        <v/>
      </c>
      <c r="AH32" s="57" t="str">
        <f>IF(AH30="","",VLOOKUP(AH30,'[2]シフト記号表（勤務時間帯）'!$D$6:$Z$47,23,FALSE))</f>
        <v/>
      </c>
      <c r="AI32" s="55" t="str">
        <f>IF(AI30="","",VLOOKUP(AI30,'[2]シフト記号表（勤務時間帯）'!$D$6:$Z$47,23,FALSE))</f>
        <v/>
      </c>
      <c r="AJ32" s="56" t="str">
        <f>IF(AJ30="","",VLOOKUP(AJ30,'[2]シフト記号表（勤務時間帯）'!$D$6:$Z$47,23,FALSE))</f>
        <v/>
      </c>
      <c r="AK32" s="56" t="str">
        <f>IF(AK30="","",VLOOKUP(AK30,'[2]シフト記号表（勤務時間帯）'!$D$6:$Z$47,23,FALSE))</f>
        <v/>
      </c>
      <c r="AL32" s="56" t="str">
        <f>IF(AL30="","",VLOOKUP(AL30,'[2]シフト記号表（勤務時間帯）'!$D$6:$Z$47,23,FALSE))</f>
        <v/>
      </c>
      <c r="AM32" s="56" t="str">
        <f>IF(AM30="","",VLOOKUP(AM30,'[2]シフト記号表（勤務時間帯）'!$D$6:$Z$47,23,FALSE))</f>
        <v/>
      </c>
      <c r="AN32" s="56" t="str">
        <f>IF(AN30="","",VLOOKUP(AN30,'[2]シフト記号表（勤務時間帯）'!$D$6:$Z$47,23,FALSE))</f>
        <v/>
      </c>
      <c r="AO32" s="57" t="str">
        <f>IF(AO30="","",VLOOKUP(AO30,'[2]シフト記号表（勤務時間帯）'!$D$6:$Z$47,23,FALSE))</f>
        <v/>
      </c>
      <c r="AP32" s="55" t="str">
        <f>IF(AP30="","",VLOOKUP(AP30,'[2]シフト記号表（勤務時間帯）'!$D$6:$Z$47,23,FALSE))</f>
        <v/>
      </c>
      <c r="AQ32" s="56" t="str">
        <f>IF(AQ30="","",VLOOKUP(AQ30,'[2]シフト記号表（勤務時間帯）'!$D$6:$Z$47,23,FALSE))</f>
        <v/>
      </c>
      <c r="AR32" s="56" t="str">
        <f>IF(AR30="","",VLOOKUP(AR30,'[2]シフト記号表（勤務時間帯）'!$D$6:$Z$47,23,FALSE))</f>
        <v/>
      </c>
      <c r="AS32" s="56" t="str">
        <f>IF(AS30="","",VLOOKUP(AS30,'[2]シフト記号表（勤務時間帯）'!$D$6:$Z$47,23,FALSE))</f>
        <v/>
      </c>
      <c r="AT32" s="56" t="str">
        <f>IF(AT30="","",VLOOKUP(AT30,'[2]シフト記号表（勤務時間帯）'!$D$6:$Z$47,23,FALSE))</f>
        <v/>
      </c>
      <c r="AU32" s="56" t="str">
        <f>IF(AU30="","",VLOOKUP(AU30,'[2]シフト記号表（勤務時間帯）'!$D$6:$Z$47,23,FALSE))</f>
        <v/>
      </c>
      <c r="AV32" s="57" t="str">
        <f>IF(AV30="","",VLOOKUP(AV30,'[2]シフト記号表（勤務時間帯）'!$D$6:$Z$47,23,FALSE))</f>
        <v/>
      </c>
      <c r="AW32" s="55" t="str">
        <f>IF(AW30="","",VLOOKUP(AW30,'[2]シフト記号表（勤務時間帯）'!$D$6:$Z$47,23,FALSE))</f>
        <v/>
      </c>
      <c r="AX32" s="56" t="str">
        <f>IF(AX30="","",VLOOKUP(AX30,'[2]シフト記号表（勤務時間帯）'!$D$6:$Z$47,23,FALSE))</f>
        <v/>
      </c>
      <c r="AY32" s="56" t="str">
        <f>IF(AY30="","",VLOOKUP(AY30,'[2]シフト記号表（勤務時間帯）'!$D$6:$Z$47,23,FALSE))</f>
        <v/>
      </c>
      <c r="AZ32" s="437">
        <f>IF($BC$3="４週",SUM(U32:AV32),IF($BC$3="暦月",SUM(U32:AY32),""))</f>
        <v>0</v>
      </c>
      <c r="BA32" s="438"/>
      <c r="BB32" s="439">
        <f>IF($BC$3="４週",AZ32/4,IF($BC$3="暦月",(AZ32/($BC$8/7)),""))</f>
        <v>0</v>
      </c>
      <c r="BC32" s="438"/>
      <c r="BD32" s="309"/>
      <c r="BE32" s="310"/>
      <c r="BF32" s="310"/>
      <c r="BG32" s="310"/>
      <c r="BH32" s="311"/>
    </row>
    <row r="33" spans="2:60" ht="20.25" customHeight="1" x14ac:dyDescent="0.45">
      <c r="B33" s="140"/>
      <c r="C33" s="270"/>
      <c r="D33" s="271"/>
      <c r="E33" s="272"/>
      <c r="F33" s="128"/>
      <c r="G33" s="50"/>
      <c r="H33" s="443"/>
      <c r="I33" s="444"/>
      <c r="J33" s="445"/>
      <c r="K33" s="445"/>
      <c r="L33" s="446"/>
      <c r="M33" s="453"/>
      <c r="N33" s="454"/>
      <c r="O33" s="455"/>
      <c r="P33" s="143" t="s">
        <v>67</v>
      </c>
      <c r="Q33" s="144"/>
      <c r="R33" s="144"/>
      <c r="S33" s="145"/>
      <c r="T33" s="146"/>
      <c r="U33" s="147"/>
      <c r="V33" s="148"/>
      <c r="W33" s="148"/>
      <c r="X33" s="148"/>
      <c r="Y33" s="148"/>
      <c r="Z33" s="148"/>
      <c r="AA33" s="149"/>
      <c r="AB33" s="147"/>
      <c r="AC33" s="148"/>
      <c r="AD33" s="148"/>
      <c r="AE33" s="148"/>
      <c r="AF33" s="148"/>
      <c r="AG33" s="148"/>
      <c r="AH33" s="149"/>
      <c r="AI33" s="147"/>
      <c r="AJ33" s="148"/>
      <c r="AK33" s="148"/>
      <c r="AL33" s="148"/>
      <c r="AM33" s="148"/>
      <c r="AN33" s="148"/>
      <c r="AO33" s="149"/>
      <c r="AP33" s="147"/>
      <c r="AQ33" s="148"/>
      <c r="AR33" s="148"/>
      <c r="AS33" s="148"/>
      <c r="AT33" s="148"/>
      <c r="AU33" s="148"/>
      <c r="AV33" s="149"/>
      <c r="AW33" s="147"/>
      <c r="AX33" s="148"/>
      <c r="AY33" s="148"/>
      <c r="AZ33" s="462"/>
      <c r="BA33" s="433"/>
      <c r="BB33" s="432"/>
      <c r="BC33" s="433"/>
      <c r="BD33" s="303"/>
      <c r="BE33" s="304"/>
      <c r="BF33" s="304"/>
      <c r="BG33" s="304"/>
      <c r="BH33" s="305"/>
    </row>
    <row r="34" spans="2:60" ht="20.25" customHeight="1" x14ac:dyDescent="0.45">
      <c r="B34" s="127">
        <f>B31+1</f>
        <v>5</v>
      </c>
      <c r="C34" s="273"/>
      <c r="D34" s="274"/>
      <c r="E34" s="275"/>
      <c r="F34" s="128">
        <f>C33</f>
        <v>0</v>
      </c>
      <c r="G34" s="50"/>
      <c r="H34" s="280"/>
      <c r="I34" s="447"/>
      <c r="J34" s="448"/>
      <c r="K34" s="448"/>
      <c r="L34" s="449"/>
      <c r="M34" s="456"/>
      <c r="N34" s="457"/>
      <c r="O34" s="458"/>
      <c r="P34" s="129" t="s">
        <v>68</v>
      </c>
      <c r="Q34" s="130"/>
      <c r="R34" s="130"/>
      <c r="S34" s="131"/>
      <c r="T34" s="132"/>
      <c r="U34" s="51" t="str">
        <f>IF(U33="","",VLOOKUP(U33,'[2]シフト記号表（勤務時間帯）'!$D$6:$X$47,21,FALSE))</f>
        <v/>
      </c>
      <c r="V34" s="52" t="str">
        <f>IF(V33="","",VLOOKUP(V33,'[2]シフト記号表（勤務時間帯）'!$D$6:$X$47,21,FALSE))</f>
        <v/>
      </c>
      <c r="W34" s="52" t="str">
        <f>IF(W33="","",VLOOKUP(W33,'[2]シフト記号表（勤務時間帯）'!$D$6:$X$47,21,FALSE))</f>
        <v/>
      </c>
      <c r="X34" s="52" t="str">
        <f>IF(X33="","",VLOOKUP(X33,'[2]シフト記号表（勤務時間帯）'!$D$6:$X$47,21,FALSE))</f>
        <v/>
      </c>
      <c r="Y34" s="52" t="str">
        <f>IF(Y33="","",VLOOKUP(Y33,'[2]シフト記号表（勤務時間帯）'!$D$6:$X$47,21,FALSE))</f>
        <v/>
      </c>
      <c r="Z34" s="52" t="str">
        <f>IF(Z33="","",VLOOKUP(Z33,'[2]シフト記号表（勤務時間帯）'!$D$6:$X$47,21,FALSE))</f>
        <v/>
      </c>
      <c r="AA34" s="53" t="str">
        <f>IF(AA33="","",VLOOKUP(AA33,'[2]シフト記号表（勤務時間帯）'!$D$6:$X$47,21,FALSE))</f>
        <v/>
      </c>
      <c r="AB34" s="51" t="str">
        <f>IF(AB33="","",VLOOKUP(AB33,'[2]シフト記号表（勤務時間帯）'!$D$6:$X$47,21,FALSE))</f>
        <v/>
      </c>
      <c r="AC34" s="52" t="str">
        <f>IF(AC33="","",VLOOKUP(AC33,'[2]シフト記号表（勤務時間帯）'!$D$6:$X$47,21,FALSE))</f>
        <v/>
      </c>
      <c r="AD34" s="52" t="str">
        <f>IF(AD33="","",VLOOKUP(AD33,'[2]シフト記号表（勤務時間帯）'!$D$6:$X$47,21,FALSE))</f>
        <v/>
      </c>
      <c r="AE34" s="52" t="str">
        <f>IF(AE33="","",VLOOKUP(AE33,'[2]シフト記号表（勤務時間帯）'!$D$6:$X$47,21,FALSE))</f>
        <v/>
      </c>
      <c r="AF34" s="52" t="str">
        <f>IF(AF33="","",VLOOKUP(AF33,'[2]シフト記号表（勤務時間帯）'!$D$6:$X$47,21,FALSE))</f>
        <v/>
      </c>
      <c r="AG34" s="52" t="str">
        <f>IF(AG33="","",VLOOKUP(AG33,'[2]シフト記号表（勤務時間帯）'!$D$6:$X$47,21,FALSE))</f>
        <v/>
      </c>
      <c r="AH34" s="53" t="str">
        <f>IF(AH33="","",VLOOKUP(AH33,'[2]シフト記号表（勤務時間帯）'!$D$6:$X$47,21,FALSE))</f>
        <v/>
      </c>
      <c r="AI34" s="51" t="str">
        <f>IF(AI33="","",VLOOKUP(AI33,'[2]シフト記号表（勤務時間帯）'!$D$6:$X$47,21,FALSE))</f>
        <v/>
      </c>
      <c r="AJ34" s="52" t="str">
        <f>IF(AJ33="","",VLOOKUP(AJ33,'[2]シフト記号表（勤務時間帯）'!$D$6:$X$47,21,FALSE))</f>
        <v/>
      </c>
      <c r="AK34" s="52" t="str">
        <f>IF(AK33="","",VLOOKUP(AK33,'[2]シフト記号表（勤務時間帯）'!$D$6:$X$47,21,FALSE))</f>
        <v/>
      </c>
      <c r="AL34" s="52" t="str">
        <f>IF(AL33="","",VLOOKUP(AL33,'[2]シフト記号表（勤務時間帯）'!$D$6:$X$47,21,FALSE))</f>
        <v/>
      </c>
      <c r="AM34" s="52" t="str">
        <f>IF(AM33="","",VLOOKUP(AM33,'[2]シフト記号表（勤務時間帯）'!$D$6:$X$47,21,FALSE))</f>
        <v/>
      </c>
      <c r="AN34" s="52" t="str">
        <f>IF(AN33="","",VLOOKUP(AN33,'[2]シフト記号表（勤務時間帯）'!$D$6:$X$47,21,FALSE))</f>
        <v/>
      </c>
      <c r="AO34" s="53" t="str">
        <f>IF(AO33="","",VLOOKUP(AO33,'[2]シフト記号表（勤務時間帯）'!$D$6:$X$47,21,FALSE))</f>
        <v/>
      </c>
      <c r="AP34" s="51" t="str">
        <f>IF(AP33="","",VLOOKUP(AP33,'[2]シフト記号表（勤務時間帯）'!$D$6:$X$47,21,FALSE))</f>
        <v/>
      </c>
      <c r="AQ34" s="52" t="str">
        <f>IF(AQ33="","",VLOOKUP(AQ33,'[2]シフト記号表（勤務時間帯）'!$D$6:$X$47,21,FALSE))</f>
        <v/>
      </c>
      <c r="AR34" s="52" t="str">
        <f>IF(AR33="","",VLOOKUP(AR33,'[2]シフト記号表（勤務時間帯）'!$D$6:$X$47,21,FALSE))</f>
        <v/>
      </c>
      <c r="AS34" s="52" t="str">
        <f>IF(AS33="","",VLOOKUP(AS33,'[2]シフト記号表（勤務時間帯）'!$D$6:$X$47,21,FALSE))</f>
        <v/>
      </c>
      <c r="AT34" s="52" t="str">
        <f>IF(AT33="","",VLOOKUP(AT33,'[2]シフト記号表（勤務時間帯）'!$D$6:$X$47,21,FALSE))</f>
        <v/>
      </c>
      <c r="AU34" s="52" t="str">
        <f>IF(AU33="","",VLOOKUP(AU33,'[2]シフト記号表（勤務時間帯）'!$D$6:$X$47,21,FALSE))</f>
        <v/>
      </c>
      <c r="AV34" s="53" t="str">
        <f>IF(AV33="","",VLOOKUP(AV33,'[2]シフト記号表（勤務時間帯）'!$D$6:$X$47,21,FALSE))</f>
        <v/>
      </c>
      <c r="AW34" s="51" t="str">
        <f>IF(AW33="","",VLOOKUP(AW33,'[2]シフト記号表（勤務時間帯）'!$D$6:$X$47,21,FALSE))</f>
        <v/>
      </c>
      <c r="AX34" s="52" t="str">
        <f>IF(AX33="","",VLOOKUP(AX33,'[2]シフト記号表（勤務時間帯）'!$D$6:$X$47,21,FALSE))</f>
        <v/>
      </c>
      <c r="AY34" s="52" t="str">
        <f>IF(AY33="","",VLOOKUP(AY33,'[2]シフト記号表（勤務時間帯）'!$D$6:$X$47,21,FALSE))</f>
        <v/>
      </c>
      <c r="AZ34" s="434">
        <f>IF($BC$3="４週",SUM(U34:AV34),IF($BC$3="暦月",SUM(U34:AY34),""))</f>
        <v>0</v>
      </c>
      <c r="BA34" s="435"/>
      <c r="BB34" s="436">
        <f>IF($BC$3="４週",AZ34/4,IF($BC$3="暦月",(AZ34/($BC$8/7)),""))</f>
        <v>0</v>
      </c>
      <c r="BC34" s="435"/>
      <c r="BD34" s="306"/>
      <c r="BE34" s="307"/>
      <c r="BF34" s="307"/>
      <c r="BG34" s="307"/>
      <c r="BH34" s="308"/>
    </row>
    <row r="35" spans="2:60" ht="20.25" customHeight="1" x14ac:dyDescent="0.45">
      <c r="B35" s="133"/>
      <c r="C35" s="276"/>
      <c r="D35" s="277"/>
      <c r="E35" s="278"/>
      <c r="F35" s="134"/>
      <c r="G35" s="135">
        <f>C33</f>
        <v>0</v>
      </c>
      <c r="H35" s="301"/>
      <c r="I35" s="463"/>
      <c r="J35" s="464"/>
      <c r="K35" s="464"/>
      <c r="L35" s="465"/>
      <c r="M35" s="466"/>
      <c r="N35" s="467"/>
      <c r="O35" s="468"/>
      <c r="P35" s="136" t="s">
        <v>69</v>
      </c>
      <c r="Q35" s="137"/>
      <c r="R35" s="137"/>
      <c r="S35" s="154"/>
      <c r="T35" s="155"/>
      <c r="U35" s="55" t="str">
        <f>IF(U33="","",VLOOKUP(U33,'[2]シフト記号表（勤務時間帯）'!$D$6:$Z$47,23,FALSE))</f>
        <v/>
      </c>
      <c r="V35" s="56" t="str">
        <f>IF(V33="","",VLOOKUP(V33,'[2]シフト記号表（勤務時間帯）'!$D$6:$Z$47,23,FALSE))</f>
        <v/>
      </c>
      <c r="W35" s="56" t="str">
        <f>IF(W33="","",VLOOKUP(W33,'[2]シフト記号表（勤務時間帯）'!$D$6:$Z$47,23,FALSE))</f>
        <v/>
      </c>
      <c r="X35" s="56" t="str">
        <f>IF(X33="","",VLOOKUP(X33,'[2]シフト記号表（勤務時間帯）'!$D$6:$Z$47,23,FALSE))</f>
        <v/>
      </c>
      <c r="Y35" s="56" t="str">
        <f>IF(Y33="","",VLOOKUP(Y33,'[2]シフト記号表（勤務時間帯）'!$D$6:$Z$47,23,FALSE))</f>
        <v/>
      </c>
      <c r="Z35" s="56" t="str">
        <f>IF(Z33="","",VLOOKUP(Z33,'[2]シフト記号表（勤務時間帯）'!$D$6:$Z$47,23,FALSE))</f>
        <v/>
      </c>
      <c r="AA35" s="57" t="str">
        <f>IF(AA33="","",VLOOKUP(AA33,'[2]シフト記号表（勤務時間帯）'!$D$6:$Z$47,23,FALSE))</f>
        <v/>
      </c>
      <c r="AB35" s="55" t="str">
        <f>IF(AB33="","",VLOOKUP(AB33,'[2]シフト記号表（勤務時間帯）'!$D$6:$Z$47,23,FALSE))</f>
        <v/>
      </c>
      <c r="AC35" s="56" t="str">
        <f>IF(AC33="","",VLOOKUP(AC33,'[2]シフト記号表（勤務時間帯）'!$D$6:$Z$47,23,FALSE))</f>
        <v/>
      </c>
      <c r="AD35" s="56" t="str">
        <f>IF(AD33="","",VLOOKUP(AD33,'[2]シフト記号表（勤務時間帯）'!$D$6:$Z$47,23,FALSE))</f>
        <v/>
      </c>
      <c r="AE35" s="56" t="str">
        <f>IF(AE33="","",VLOOKUP(AE33,'[2]シフト記号表（勤務時間帯）'!$D$6:$Z$47,23,FALSE))</f>
        <v/>
      </c>
      <c r="AF35" s="56" t="str">
        <f>IF(AF33="","",VLOOKUP(AF33,'[2]シフト記号表（勤務時間帯）'!$D$6:$Z$47,23,FALSE))</f>
        <v/>
      </c>
      <c r="AG35" s="56" t="str">
        <f>IF(AG33="","",VLOOKUP(AG33,'[2]シフト記号表（勤務時間帯）'!$D$6:$Z$47,23,FALSE))</f>
        <v/>
      </c>
      <c r="AH35" s="57" t="str">
        <f>IF(AH33="","",VLOOKUP(AH33,'[2]シフト記号表（勤務時間帯）'!$D$6:$Z$47,23,FALSE))</f>
        <v/>
      </c>
      <c r="AI35" s="55" t="str">
        <f>IF(AI33="","",VLOOKUP(AI33,'[2]シフト記号表（勤務時間帯）'!$D$6:$Z$47,23,FALSE))</f>
        <v/>
      </c>
      <c r="AJ35" s="56" t="str">
        <f>IF(AJ33="","",VLOOKUP(AJ33,'[2]シフト記号表（勤務時間帯）'!$D$6:$Z$47,23,FALSE))</f>
        <v/>
      </c>
      <c r="AK35" s="56" t="str">
        <f>IF(AK33="","",VLOOKUP(AK33,'[2]シフト記号表（勤務時間帯）'!$D$6:$Z$47,23,FALSE))</f>
        <v/>
      </c>
      <c r="AL35" s="56" t="str">
        <f>IF(AL33="","",VLOOKUP(AL33,'[2]シフト記号表（勤務時間帯）'!$D$6:$Z$47,23,FALSE))</f>
        <v/>
      </c>
      <c r="AM35" s="56" t="str">
        <f>IF(AM33="","",VLOOKUP(AM33,'[2]シフト記号表（勤務時間帯）'!$D$6:$Z$47,23,FALSE))</f>
        <v/>
      </c>
      <c r="AN35" s="56" t="str">
        <f>IF(AN33="","",VLOOKUP(AN33,'[2]シフト記号表（勤務時間帯）'!$D$6:$Z$47,23,FALSE))</f>
        <v/>
      </c>
      <c r="AO35" s="57" t="str">
        <f>IF(AO33="","",VLOOKUP(AO33,'[2]シフト記号表（勤務時間帯）'!$D$6:$Z$47,23,FALSE))</f>
        <v/>
      </c>
      <c r="AP35" s="55" t="str">
        <f>IF(AP33="","",VLOOKUP(AP33,'[2]シフト記号表（勤務時間帯）'!$D$6:$Z$47,23,FALSE))</f>
        <v/>
      </c>
      <c r="AQ35" s="56" t="str">
        <f>IF(AQ33="","",VLOOKUP(AQ33,'[2]シフト記号表（勤務時間帯）'!$D$6:$Z$47,23,FALSE))</f>
        <v/>
      </c>
      <c r="AR35" s="56" t="str">
        <f>IF(AR33="","",VLOOKUP(AR33,'[2]シフト記号表（勤務時間帯）'!$D$6:$Z$47,23,FALSE))</f>
        <v/>
      </c>
      <c r="AS35" s="56" t="str">
        <f>IF(AS33="","",VLOOKUP(AS33,'[2]シフト記号表（勤務時間帯）'!$D$6:$Z$47,23,FALSE))</f>
        <v/>
      </c>
      <c r="AT35" s="56" t="str">
        <f>IF(AT33="","",VLOOKUP(AT33,'[2]シフト記号表（勤務時間帯）'!$D$6:$Z$47,23,FALSE))</f>
        <v/>
      </c>
      <c r="AU35" s="56" t="str">
        <f>IF(AU33="","",VLOOKUP(AU33,'[2]シフト記号表（勤務時間帯）'!$D$6:$Z$47,23,FALSE))</f>
        <v/>
      </c>
      <c r="AV35" s="57" t="str">
        <f>IF(AV33="","",VLOOKUP(AV33,'[2]シフト記号表（勤務時間帯）'!$D$6:$Z$47,23,FALSE))</f>
        <v/>
      </c>
      <c r="AW35" s="55" t="str">
        <f>IF(AW33="","",VLOOKUP(AW33,'[2]シフト記号表（勤務時間帯）'!$D$6:$Z$47,23,FALSE))</f>
        <v/>
      </c>
      <c r="AX35" s="56" t="str">
        <f>IF(AX33="","",VLOOKUP(AX33,'[2]シフト記号表（勤務時間帯）'!$D$6:$Z$47,23,FALSE))</f>
        <v/>
      </c>
      <c r="AY35" s="56" t="str">
        <f>IF(AY33="","",VLOOKUP(AY33,'[2]シフト記号表（勤務時間帯）'!$D$6:$Z$47,23,FALSE))</f>
        <v/>
      </c>
      <c r="AZ35" s="437">
        <f>IF($BC$3="４週",SUM(U35:AV35),IF($BC$3="暦月",SUM(U35:AY35),""))</f>
        <v>0</v>
      </c>
      <c r="BA35" s="438"/>
      <c r="BB35" s="439">
        <f>IF($BC$3="４週",AZ35/4,IF($BC$3="暦月",(AZ35/($BC$8/7)),""))</f>
        <v>0</v>
      </c>
      <c r="BC35" s="438"/>
      <c r="BD35" s="309"/>
      <c r="BE35" s="310"/>
      <c r="BF35" s="310"/>
      <c r="BG35" s="310"/>
      <c r="BH35" s="311"/>
    </row>
    <row r="36" spans="2:60" ht="20.25" customHeight="1" x14ac:dyDescent="0.45">
      <c r="B36" s="140"/>
      <c r="C36" s="270"/>
      <c r="D36" s="271"/>
      <c r="E36" s="272"/>
      <c r="F36" s="128"/>
      <c r="G36" s="50"/>
      <c r="H36" s="443"/>
      <c r="I36" s="444"/>
      <c r="J36" s="445"/>
      <c r="K36" s="445"/>
      <c r="L36" s="446"/>
      <c r="M36" s="453"/>
      <c r="N36" s="454"/>
      <c r="O36" s="455"/>
      <c r="P36" s="143" t="s">
        <v>67</v>
      </c>
      <c r="Q36" s="150"/>
      <c r="R36" s="150"/>
      <c r="S36" s="151"/>
      <c r="T36" s="156"/>
      <c r="U36" s="147"/>
      <c r="V36" s="148"/>
      <c r="W36" s="148"/>
      <c r="X36" s="148"/>
      <c r="Y36" s="148"/>
      <c r="Z36" s="148"/>
      <c r="AA36" s="149"/>
      <c r="AB36" s="147"/>
      <c r="AC36" s="148"/>
      <c r="AD36" s="148"/>
      <c r="AE36" s="148"/>
      <c r="AF36" s="148"/>
      <c r="AG36" s="148"/>
      <c r="AH36" s="149"/>
      <c r="AI36" s="147"/>
      <c r="AJ36" s="148"/>
      <c r="AK36" s="148"/>
      <c r="AL36" s="148"/>
      <c r="AM36" s="148"/>
      <c r="AN36" s="148"/>
      <c r="AO36" s="149"/>
      <c r="AP36" s="147"/>
      <c r="AQ36" s="148"/>
      <c r="AR36" s="148"/>
      <c r="AS36" s="148"/>
      <c r="AT36" s="148"/>
      <c r="AU36" s="148"/>
      <c r="AV36" s="149"/>
      <c r="AW36" s="147"/>
      <c r="AX36" s="148"/>
      <c r="AY36" s="148"/>
      <c r="AZ36" s="462"/>
      <c r="BA36" s="433"/>
      <c r="BB36" s="432"/>
      <c r="BC36" s="433"/>
      <c r="BD36" s="303"/>
      <c r="BE36" s="304"/>
      <c r="BF36" s="304"/>
      <c r="BG36" s="304"/>
      <c r="BH36" s="305"/>
    </row>
    <row r="37" spans="2:60" ht="20.25" customHeight="1" x14ac:dyDescent="0.45">
      <c r="B37" s="127">
        <f>B34+1</f>
        <v>6</v>
      </c>
      <c r="C37" s="273"/>
      <c r="D37" s="274"/>
      <c r="E37" s="275"/>
      <c r="F37" s="128">
        <f>C36</f>
        <v>0</v>
      </c>
      <c r="G37" s="50"/>
      <c r="H37" s="280"/>
      <c r="I37" s="447"/>
      <c r="J37" s="448"/>
      <c r="K37" s="448"/>
      <c r="L37" s="449"/>
      <c r="M37" s="456"/>
      <c r="N37" s="457"/>
      <c r="O37" s="458"/>
      <c r="P37" s="129" t="s">
        <v>68</v>
      </c>
      <c r="Q37" s="130"/>
      <c r="R37" s="130"/>
      <c r="S37" s="131"/>
      <c r="T37" s="132"/>
      <c r="U37" s="51" t="str">
        <f>IF(U36="","",VLOOKUP(U36,'[2]シフト記号表（勤務時間帯）'!$D$6:$X$47,21,FALSE))</f>
        <v/>
      </c>
      <c r="V37" s="52" t="str">
        <f>IF(V36="","",VLOOKUP(V36,'[2]シフト記号表（勤務時間帯）'!$D$6:$X$47,21,FALSE))</f>
        <v/>
      </c>
      <c r="W37" s="52" t="str">
        <f>IF(W36="","",VLOOKUP(W36,'[2]シフト記号表（勤務時間帯）'!$D$6:$X$47,21,FALSE))</f>
        <v/>
      </c>
      <c r="X37" s="52" t="str">
        <f>IF(X36="","",VLOOKUP(X36,'[2]シフト記号表（勤務時間帯）'!$D$6:$X$47,21,FALSE))</f>
        <v/>
      </c>
      <c r="Y37" s="52" t="str">
        <f>IF(Y36="","",VLOOKUP(Y36,'[2]シフト記号表（勤務時間帯）'!$D$6:$X$47,21,FALSE))</f>
        <v/>
      </c>
      <c r="Z37" s="52" t="str">
        <f>IF(Z36="","",VLOOKUP(Z36,'[2]シフト記号表（勤務時間帯）'!$D$6:$X$47,21,FALSE))</f>
        <v/>
      </c>
      <c r="AA37" s="53" t="str">
        <f>IF(AA36="","",VLOOKUP(AA36,'[2]シフト記号表（勤務時間帯）'!$D$6:$X$47,21,FALSE))</f>
        <v/>
      </c>
      <c r="AB37" s="51" t="str">
        <f>IF(AB36="","",VLOOKUP(AB36,'[2]シフト記号表（勤務時間帯）'!$D$6:$X$47,21,FALSE))</f>
        <v/>
      </c>
      <c r="AC37" s="52" t="str">
        <f>IF(AC36="","",VLOOKUP(AC36,'[2]シフト記号表（勤務時間帯）'!$D$6:$X$47,21,FALSE))</f>
        <v/>
      </c>
      <c r="AD37" s="52" t="str">
        <f>IF(AD36="","",VLOOKUP(AD36,'[2]シフト記号表（勤務時間帯）'!$D$6:$X$47,21,FALSE))</f>
        <v/>
      </c>
      <c r="AE37" s="52" t="str">
        <f>IF(AE36="","",VLOOKUP(AE36,'[2]シフト記号表（勤務時間帯）'!$D$6:$X$47,21,FALSE))</f>
        <v/>
      </c>
      <c r="AF37" s="52" t="str">
        <f>IF(AF36="","",VLOOKUP(AF36,'[2]シフト記号表（勤務時間帯）'!$D$6:$X$47,21,FALSE))</f>
        <v/>
      </c>
      <c r="AG37" s="52" t="str">
        <f>IF(AG36="","",VLOOKUP(AG36,'[2]シフト記号表（勤務時間帯）'!$D$6:$X$47,21,FALSE))</f>
        <v/>
      </c>
      <c r="AH37" s="53" t="str">
        <f>IF(AH36="","",VLOOKUP(AH36,'[2]シフト記号表（勤務時間帯）'!$D$6:$X$47,21,FALSE))</f>
        <v/>
      </c>
      <c r="AI37" s="51" t="str">
        <f>IF(AI36="","",VLOOKUP(AI36,'[2]シフト記号表（勤務時間帯）'!$D$6:$X$47,21,FALSE))</f>
        <v/>
      </c>
      <c r="AJ37" s="52" t="str">
        <f>IF(AJ36="","",VLOOKUP(AJ36,'[2]シフト記号表（勤務時間帯）'!$D$6:$X$47,21,FALSE))</f>
        <v/>
      </c>
      <c r="AK37" s="52" t="str">
        <f>IF(AK36="","",VLOOKUP(AK36,'[2]シフト記号表（勤務時間帯）'!$D$6:$X$47,21,FALSE))</f>
        <v/>
      </c>
      <c r="AL37" s="52" t="str">
        <f>IF(AL36="","",VLOOKUP(AL36,'[2]シフト記号表（勤務時間帯）'!$D$6:$X$47,21,FALSE))</f>
        <v/>
      </c>
      <c r="AM37" s="52" t="str">
        <f>IF(AM36="","",VLOOKUP(AM36,'[2]シフト記号表（勤務時間帯）'!$D$6:$X$47,21,FALSE))</f>
        <v/>
      </c>
      <c r="AN37" s="52" t="str">
        <f>IF(AN36="","",VLOOKUP(AN36,'[2]シフト記号表（勤務時間帯）'!$D$6:$X$47,21,FALSE))</f>
        <v/>
      </c>
      <c r="AO37" s="53" t="str">
        <f>IF(AO36="","",VLOOKUP(AO36,'[2]シフト記号表（勤務時間帯）'!$D$6:$X$47,21,FALSE))</f>
        <v/>
      </c>
      <c r="AP37" s="51" t="str">
        <f>IF(AP36="","",VLOOKUP(AP36,'[2]シフト記号表（勤務時間帯）'!$D$6:$X$47,21,FALSE))</f>
        <v/>
      </c>
      <c r="AQ37" s="52" t="str">
        <f>IF(AQ36="","",VLOOKUP(AQ36,'[2]シフト記号表（勤務時間帯）'!$D$6:$X$47,21,FALSE))</f>
        <v/>
      </c>
      <c r="AR37" s="52" t="str">
        <f>IF(AR36="","",VLOOKUP(AR36,'[2]シフト記号表（勤務時間帯）'!$D$6:$X$47,21,FALSE))</f>
        <v/>
      </c>
      <c r="AS37" s="52" t="str">
        <f>IF(AS36="","",VLOOKUP(AS36,'[2]シフト記号表（勤務時間帯）'!$D$6:$X$47,21,FALSE))</f>
        <v/>
      </c>
      <c r="AT37" s="52" t="str">
        <f>IF(AT36="","",VLOOKUP(AT36,'[2]シフト記号表（勤務時間帯）'!$D$6:$X$47,21,FALSE))</f>
        <v/>
      </c>
      <c r="AU37" s="52" t="str">
        <f>IF(AU36="","",VLOOKUP(AU36,'[2]シフト記号表（勤務時間帯）'!$D$6:$X$47,21,FALSE))</f>
        <v/>
      </c>
      <c r="AV37" s="53" t="str">
        <f>IF(AV36="","",VLOOKUP(AV36,'[2]シフト記号表（勤務時間帯）'!$D$6:$X$47,21,FALSE))</f>
        <v/>
      </c>
      <c r="AW37" s="51" t="str">
        <f>IF(AW36="","",VLOOKUP(AW36,'[2]シフト記号表（勤務時間帯）'!$D$6:$X$47,21,FALSE))</f>
        <v/>
      </c>
      <c r="AX37" s="52" t="str">
        <f>IF(AX36="","",VLOOKUP(AX36,'[2]シフト記号表（勤務時間帯）'!$D$6:$X$47,21,FALSE))</f>
        <v/>
      </c>
      <c r="AY37" s="52" t="str">
        <f>IF(AY36="","",VLOOKUP(AY36,'[2]シフト記号表（勤務時間帯）'!$D$6:$X$47,21,FALSE))</f>
        <v/>
      </c>
      <c r="AZ37" s="434">
        <f>IF($BC$3="４週",SUM(U37:AV37),IF($BC$3="暦月",SUM(U37:AY37),""))</f>
        <v>0</v>
      </c>
      <c r="BA37" s="435"/>
      <c r="BB37" s="436">
        <f>IF($BC$3="４週",AZ37/4,IF($BC$3="暦月",(AZ37/($BC$8/7)),""))</f>
        <v>0</v>
      </c>
      <c r="BC37" s="435"/>
      <c r="BD37" s="306"/>
      <c r="BE37" s="307"/>
      <c r="BF37" s="307"/>
      <c r="BG37" s="307"/>
      <c r="BH37" s="308"/>
    </row>
    <row r="38" spans="2:60" ht="20.25" customHeight="1" x14ac:dyDescent="0.45">
      <c r="B38" s="133"/>
      <c r="C38" s="276"/>
      <c r="D38" s="277"/>
      <c r="E38" s="278"/>
      <c r="F38" s="134"/>
      <c r="G38" s="135">
        <f>C36</f>
        <v>0</v>
      </c>
      <c r="H38" s="301"/>
      <c r="I38" s="463"/>
      <c r="J38" s="464"/>
      <c r="K38" s="464"/>
      <c r="L38" s="465"/>
      <c r="M38" s="466"/>
      <c r="N38" s="467"/>
      <c r="O38" s="468"/>
      <c r="P38" s="136" t="s">
        <v>69</v>
      </c>
      <c r="Q38" s="153"/>
      <c r="R38" s="153"/>
      <c r="S38" s="138"/>
      <c r="T38" s="139"/>
      <c r="U38" s="55" t="str">
        <f>IF(U36="","",VLOOKUP(U36,'[2]シフト記号表（勤務時間帯）'!$D$6:$Z$47,23,FALSE))</f>
        <v/>
      </c>
      <c r="V38" s="56" t="str">
        <f>IF(V36="","",VLOOKUP(V36,'[2]シフト記号表（勤務時間帯）'!$D$6:$Z$47,23,FALSE))</f>
        <v/>
      </c>
      <c r="W38" s="56" t="str">
        <f>IF(W36="","",VLOOKUP(W36,'[2]シフト記号表（勤務時間帯）'!$D$6:$Z$47,23,FALSE))</f>
        <v/>
      </c>
      <c r="X38" s="56" t="str">
        <f>IF(X36="","",VLOOKUP(X36,'[2]シフト記号表（勤務時間帯）'!$D$6:$Z$47,23,FALSE))</f>
        <v/>
      </c>
      <c r="Y38" s="56" t="str">
        <f>IF(Y36="","",VLOOKUP(Y36,'[2]シフト記号表（勤務時間帯）'!$D$6:$Z$47,23,FALSE))</f>
        <v/>
      </c>
      <c r="Z38" s="56" t="str">
        <f>IF(Z36="","",VLOOKUP(Z36,'[2]シフト記号表（勤務時間帯）'!$D$6:$Z$47,23,FALSE))</f>
        <v/>
      </c>
      <c r="AA38" s="57" t="str">
        <f>IF(AA36="","",VLOOKUP(AA36,'[2]シフト記号表（勤務時間帯）'!$D$6:$Z$47,23,FALSE))</f>
        <v/>
      </c>
      <c r="AB38" s="55" t="str">
        <f>IF(AB36="","",VLOOKUP(AB36,'[2]シフト記号表（勤務時間帯）'!$D$6:$Z$47,23,FALSE))</f>
        <v/>
      </c>
      <c r="AC38" s="56" t="str">
        <f>IF(AC36="","",VLOOKUP(AC36,'[2]シフト記号表（勤務時間帯）'!$D$6:$Z$47,23,FALSE))</f>
        <v/>
      </c>
      <c r="AD38" s="56" t="str">
        <f>IF(AD36="","",VLOOKUP(AD36,'[2]シフト記号表（勤務時間帯）'!$D$6:$Z$47,23,FALSE))</f>
        <v/>
      </c>
      <c r="AE38" s="56" t="str">
        <f>IF(AE36="","",VLOOKUP(AE36,'[2]シフト記号表（勤務時間帯）'!$D$6:$Z$47,23,FALSE))</f>
        <v/>
      </c>
      <c r="AF38" s="56" t="str">
        <f>IF(AF36="","",VLOOKUP(AF36,'[2]シフト記号表（勤務時間帯）'!$D$6:$Z$47,23,FALSE))</f>
        <v/>
      </c>
      <c r="AG38" s="56" t="str">
        <f>IF(AG36="","",VLOOKUP(AG36,'[2]シフト記号表（勤務時間帯）'!$D$6:$Z$47,23,FALSE))</f>
        <v/>
      </c>
      <c r="AH38" s="57" t="str">
        <f>IF(AH36="","",VLOOKUP(AH36,'[2]シフト記号表（勤務時間帯）'!$D$6:$Z$47,23,FALSE))</f>
        <v/>
      </c>
      <c r="AI38" s="55" t="str">
        <f>IF(AI36="","",VLOOKUP(AI36,'[2]シフト記号表（勤務時間帯）'!$D$6:$Z$47,23,FALSE))</f>
        <v/>
      </c>
      <c r="AJ38" s="56" t="str">
        <f>IF(AJ36="","",VLOOKUP(AJ36,'[2]シフト記号表（勤務時間帯）'!$D$6:$Z$47,23,FALSE))</f>
        <v/>
      </c>
      <c r="AK38" s="56" t="str">
        <f>IF(AK36="","",VLOOKUP(AK36,'[2]シフト記号表（勤務時間帯）'!$D$6:$Z$47,23,FALSE))</f>
        <v/>
      </c>
      <c r="AL38" s="56" t="str">
        <f>IF(AL36="","",VLOOKUP(AL36,'[2]シフト記号表（勤務時間帯）'!$D$6:$Z$47,23,FALSE))</f>
        <v/>
      </c>
      <c r="AM38" s="56" t="str">
        <f>IF(AM36="","",VLOOKUP(AM36,'[2]シフト記号表（勤務時間帯）'!$D$6:$Z$47,23,FALSE))</f>
        <v/>
      </c>
      <c r="AN38" s="56" t="str">
        <f>IF(AN36="","",VLOOKUP(AN36,'[2]シフト記号表（勤務時間帯）'!$D$6:$Z$47,23,FALSE))</f>
        <v/>
      </c>
      <c r="AO38" s="57" t="str">
        <f>IF(AO36="","",VLOOKUP(AO36,'[2]シフト記号表（勤務時間帯）'!$D$6:$Z$47,23,FALSE))</f>
        <v/>
      </c>
      <c r="AP38" s="55" t="str">
        <f>IF(AP36="","",VLOOKUP(AP36,'[2]シフト記号表（勤務時間帯）'!$D$6:$Z$47,23,FALSE))</f>
        <v/>
      </c>
      <c r="AQ38" s="56" t="str">
        <f>IF(AQ36="","",VLOOKUP(AQ36,'[2]シフト記号表（勤務時間帯）'!$D$6:$Z$47,23,FALSE))</f>
        <v/>
      </c>
      <c r="AR38" s="56" t="str">
        <f>IF(AR36="","",VLOOKUP(AR36,'[2]シフト記号表（勤務時間帯）'!$D$6:$Z$47,23,FALSE))</f>
        <v/>
      </c>
      <c r="AS38" s="56" t="str">
        <f>IF(AS36="","",VLOOKUP(AS36,'[2]シフト記号表（勤務時間帯）'!$D$6:$Z$47,23,FALSE))</f>
        <v/>
      </c>
      <c r="AT38" s="56" t="str">
        <f>IF(AT36="","",VLOOKUP(AT36,'[2]シフト記号表（勤務時間帯）'!$D$6:$Z$47,23,FALSE))</f>
        <v/>
      </c>
      <c r="AU38" s="56" t="str">
        <f>IF(AU36="","",VLOOKUP(AU36,'[2]シフト記号表（勤務時間帯）'!$D$6:$Z$47,23,FALSE))</f>
        <v/>
      </c>
      <c r="AV38" s="57" t="str">
        <f>IF(AV36="","",VLOOKUP(AV36,'[2]シフト記号表（勤務時間帯）'!$D$6:$Z$47,23,FALSE))</f>
        <v/>
      </c>
      <c r="AW38" s="55" t="str">
        <f>IF(AW36="","",VLOOKUP(AW36,'[2]シフト記号表（勤務時間帯）'!$D$6:$Z$47,23,FALSE))</f>
        <v/>
      </c>
      <c r="AX38" s="56" t="str">
        <f>IF(AX36="","",VLOOKUP(AX36,'[2]シフト記号表（勤務時間帯）'!$D$6:$Z$47,23,FALSE))</f>
        <v/>
      </c>
      <c r="AY38" s="56" t="str">
        <f>IF(AY36="","",VLOOKUP(AY36,'[2]シフト記号表（勤務時間帯）'!$D$6:$Z$47,23,FALSE))</f>
        <v/>
      </c>
      <c r="AZ38" s="437">
        <f>IF($BC$3="４週",SUM(U38:AV38),IF($BC$3="暦月",SUM(U38:AY38),""))</f>
        <v>0</v>
      </c>
      <c r="BA38" s="438"/>
      <c r="BB38" s="439">
        <f>IF($BC$3="４週",AZ38/4,IF($BC$3="暦月",(AZ38/($BC$8/7)),""))</f>
        <v>0</v>
      </c>
      <c r="BC38" s="438"/>
      <c r="BD38" s="309"/>
      <c r="BE38" s="310"/>
      <c r="BF38" s="310"/>
      <c r="BG38" s="310"/>
      <c r="BH38" s="311"/>
    </row>
    <row r="39" spans="2:60" ht="20.25" customHeight="1" x14ac:dyDescent="0.45">
      <c r="B39" s="140"/>
      <c r="C39" s="270"/>
      <c r="D39" s="271"/>
      <c r="E39" s="272"/>
      <c r="F39" s="128"/>
      <c r="G39" s="50"/>
      <c r="H39" s="443"/>
      <c r="I39" s="444"/>
      <c r="J39" s="445"/>
      <c r="K39" s="445"/>
      <c r="L39" s="446"/>
      <c r="M39" s="453"/>
      <c r="N39" s="454"/>
      <c r="O39" s="455"/>
      <c r="P39" s="143" t="s">
        <v>67</v>
      </c>
      <c r="Q39" s="144"/>
      <c r="R39" s="144"/>
      <c r="S39" s="145"/>
      <c r="T39" s="146"/>
      <c r="U39" s="147"/>
      <c r="V39" s="148"/>
      <c r="W39" s="148"/>
      <c r="X39" s="148"/>
      <c r="Y39" s="148"/>
      <c r="Z39" s="148"/>
      <c r="AA39" s="149"/>
      <c r="AB39" s="147"/>
      <c r="AC39" s="148"/>
      <c r="AD39" s="148"/>
      <c r="AE39" s="148"/>
      <c r="AF39" s="148"/>
      <c r="AG39" s="148"/>
      <c r="AH39" s="149"/>
      <c r="AI39" s="147"/>
      <c r="AJ39" s="148"/>
      <c r="AK39" s="148"/>
      <c r="AL39" s="148"/>
      <c r="AM39" s="148"/>
      <c r="AN39" s="148"/>
      <c r="AO39" s="149"/>
      <c r="AP39" s="147"/>
      <c r="AQ39" s="148"/>
      <c r="AR39" s="148"/>
      <c r="AS39" s="148"/>
      <c r="AT39" s="148"/>
      <c r="AU39" s="148"/>
      <c r="AV39" s="149"/>
      <c r="AW39" s="147"/>
      <c r="AX39" s="148"/>
      <c r="AY39" s="148"/>
      <c r="AZ39" s="462"/>
      <c r="BA39" s="433"/>
      <c r="BB39" s="432"/>
      <c r="BC39" s="433"/>
      <c r="BD39" s="303"/>
      <c r="BE39" s="304"/>
      <c r="BF39" s="304"/>
      <c r="BG39" s="304"/>
      <c r="BH39" s="305"/>
    </row>
    <row r="40" spans="2:60" ht="20.25" customHeight="1" x14ac:dyDescent="0.45">
      <c r="B40" s="127">
        <f>B37+1</f>
        <v>7</v>
      </c>
      <c r="C40" s="273"/>
      <c r="D40" s="274"/>
      <c r="E40" s="275"/>
      <c r="F40" s="128">
        <f>C39</f>
        <v>0</v>
      </c>
      <c r="G40" s="50"/>
      <c r="H40" s="280"/>
      <c r="I40" s="447"/>
      <c r="J40" s="448"/>
      <c r="K40" s="448"/>
      <c r="L40" s="449"/>
      <c r="M40" s="456"/>
      <c r="N40" s="457"/>
      <c r="O40" s="458"/>
      <c r="P40" s="129" t="s">
        <v>68</v>
      </c>
      <c r="Q40" s="130"/>
      <c r="R40" s="130"/>
      <c r="S40" s="131"/>
      <c r="T40" s="132"/>
      <c r="U40" s="51" t="str">
        <f>IF(U39="","",VLOOKUP(U39,'[2]シフト記号表（勤務時間帯）'!$D$6:$X$47,21,FALSE))</f>
        <v/>
      </c>
      <c r="V40" s="52" t="str">
        <f>IF(V39="","",VLOOKUP(V39,'[2]シフト記号表（勤務時間帯）'!$D$6:$X$47,21,FALSE))</f>
        <v/>
      </c>
      <c r="W40" s="52" t="str">
        <f>IF(W39="","",VLOOKUP(W39,'[2]シフト記号表（勤務時間帯）'!$D$6:$X$47,21,FALSE))</f>
        <v/>
      </c>
      <c r="X40" s="52" t="str">
        <f>IF(X39="","",VLOOKUP(X39,'[2]シフト記号表（勤務時間帯）'!$D$6:$X$47,21,FALSE))</f>
        <v/>
      </c>
      <c r="Y40" s="52" t="str">
        <f>IF(Y39="","",VLOOKUP(Y39,'[2]シフト記号表（勤務時間帯）'!$D$6:$X$47,21,FALSE))</f>
        <v/>
      </c>
      <c r="Z40" s="52" t="str">
        <f>IF(Z39="","",VLOOKUP(Z39,'[2]シフト記号表（勤務時間帯）'!$D$6:$X$47,21,FALSE))</f>
        <v/>
      </c>
      <c r="AA40" s="53" t="str">
        <f>IF(AA39="","",VLOOKUP(AA39,'[2]シフト記号表（勤務時間帯）'!$D$6:$X$47,21,FALSE))</f>
        <v/>
      </c>
      <c r="AB40" s="51" t="str">
        <f>IF(AB39="","",VLOOKUP(AB39,'[2]シフト記号表（勤務時間帯）'!$D$6:$X$47,21,FALSE))</f>
        <v/>
      </c>
      <c r="AC40" s="52" t="str">
        <f>IF(AC39="","",VLOOKUP(AC39,'[2]シフト記号表（勤務時間帯）'!$D$6:$X$47,21,FALSE))</f>
        <v/>
      </c>
      <c r="AD40" s="52" t="str">
        <f>IF(AD39="","",VLOOKUP(AD39,'[2]シフト記号表（勤務時間帯）'!$D$6:$X$47,21,FALSE))</f>
        <v/>
      </c>
      <c r="AE40" s="52" t="str">
        <f>IF(AE39="","",VLOOKUP(AE39,'[2]シフト記号表（勤務時間帯）'!$D$6:$X$47,21,FALSE))</f>
        <v/>
      </c>
      <c r="AF40" s="52" t="str">
        <f>IF(AF39="","",VLOOKUP(AF39,'[2]シフト記号表（勤務時間帯）'!$D$6:$X$47,21,FALSE))</f>
        <v/>
      </c>
      <c r="AG40" s="52" t="str">
        <f>IF(AG39="","",VLOOKUP(AG39,'[2]シフト記号表（勤務時間帯）'!$D$6:$X$47,21,FALSE))</f>
        <v/>
      </c>
      <c r="AH40" s="53" t="str">
        <f>IF(AH39="","",VLOOKUP(AH39,'[2]シフト記号表（勤務時間帯）'!$D$6:$X$47,21,FALSE))</f>
        <v/>
      </c>
      <c r="AI40" s="51" t="str">
        <f>IF(AI39="","",VLOOKUP(AI39,'[2]シフト記号表（勤務時間帯）'!$D$6:$X$47,21,FALSE))</f>
        <v/>
      </c>
      <c r="AJ40" s="52" t="str">
        <f>IF(AJ39="","",VLOOKUP(AJ39,'[2]シフト記号表（勤務時間帯）'!$D$6:$X$47,21,FALSE))</f>
        <v/>
      </c>
      <c r="AK40" s="52" t="str">
        <f>IF(AK39="","",VLOOKUP(AK39,'[2]シフト記号表（勤務時間帯）'!$D$6:$X$47,21,FALSE))</f>
        <v/>
      </c>
      <c r="AL40" s="52" t="str">
        <f>IF(AL39="","",VLOOKUP(AL39,'[2]シフト記号表（勤務時間帯）'!$D$6:$X$47,21,FALSE))</f>
        <v/>
      </c>
      <c r="AM40" s="52" t="str">
        <f>IF(AM39="","",VLOOKUP(AM39,'[2]シフト記号表（勤務時間帯）'!$D$6:$X$47,21,FALSE))</f>
        <v/>
      </c>
      <c r="AN40" s="52" t="str">
        <f>IF(AN39="","",VLOOKUP(AN39,'[2]シフト記号表（勤務時間帯）'!$D$6:$X$47,21,FALSE))</f>
        <v/>
      </c>
      <c r="AO40" s="53" t="str">
        <f>IF(AO39="","",VLOOKUP(AO39,'[2]シフト記号表（勤務時間帯）'!$D$6:$X$47,21,FALSE))</f>
        <v/>
      </c>
      <c r="AP40" s="51" t="str">
        <f>IF(AP39="","",VLOOKUP(AP39,'[2]シフト記号表（勤務時間帯）'!$D$6:$X$47,21,FALSE))</f>
        <v/>
      </c>
      <c r="AQ40" s="52" t="str">
        <f>IF(AQ39="","",VLOOKUP(AQ39,'[2]シフト記号表（勤務時間帯）'!$D$6:$X$47,21,FALSE))</f>
        <v/>
      </c>
      <c r="AR40" s="52" t="str">
        <f>IF(AR39="","",VLOOKUP(AR39,'[2]シフト記号表（勤務時間帯）'!$D$6:$X$47,21,FALSE))</f>
        <v/>
      </c>
      <c r="AS40" s="52" t="str">
        <f>IF(AS39="","",VLOOKUP(AS39,'[2]シフト記号表（勤務時間帯）'!$D$6:$X$47,21,FALSE))</f>
        <v/>
      </c>
      <c r="AT40" s="52" t="str">
        <f>IF(AT39="","",VLOOKUP(AT39,'[2]シフト記号表（勤務時間帯）'!$D$6:$X$47,21,FALSE))</f>
        <v/>
      </c>
      <c r="AU40" s="52" t="str">
        <f>IF(AU39="","",VLOOKUP(AU39,'[2]シフト記号表（勤務時間帯）'!$D$6:$X$47,21,FALSE))</f>
        <v/>
      </c>
      <c r="AV40" s="53" t="str">
        <f>IF(AV39="","",VLOOKUP(AV39,'[2]シフト記号表（勤務時間帯）'!$D$6:$X$47,21,FALSE))</f>
        <v/>
      </c>
      <c r="AW40" s="51" t="str">
        <f>IF(AW39="","",VLOOKUP(AW39,'[2]シフト記号表（勤務時間帯）'!$D$6:$X$47,21,FALSE))</f>
        <v/>
      </c>
      <c r="AX40" s="52" t="str">
        <f>IF(AX39="","",VLOOKUP(AX39,'[2]シフト記号表（勤務時間帯）'!$D$6:$X$47,21,FALSE))</f>
        <v/>
      </c>
      <c r="AY40" s="52" t="str">
        <f>IF(AY39="","",VLOOKUP(AY39,'[2]シフト記号表（勤務時間帯）'!$D$6:$X$47,21,FALSE))</f>
        <v/>
      </c>
      <c r="AZ40" s="434">
        <f>IF($BC$3="４週",SUM(U40:AV40),IF($BC$3="暦月",SUM(U40:AY40),""))</f>
        <v>0</v>
      </c>
      <c r="BA40" s="435"/>
      <c r="BB40" s="436">
        <f>IF($BC$3="４週",AZ40/4,IF($BC$3="暦月",(AZ40/($BC$8/7)),""))</f>
        <v>0</v>
      </c>
      <c r="BC40" s="435"/>
      <c r="BD40" s="306"/>
      <c r="BE40" s="307"/>
      <c r="BF40" s="307"/>
      <c r="BG40" s="307"/>
      <c r="BH40" s="308"/>
    </row>
    <row r="41" spans="2:60" ht="20.25" customHeight="1" x14ac:dyDescent="0.45">
      <c r="B41" s="133"/>
      <c r="C41" s="276"/>
      <c r="D41" s="277"/>
      <c r="E41" s="278"/>
      <c r="F41" s="134"/>
      <c r="G41" s="135">
        <f>C39</f>
        <v>0</v>
      </c>
      <c r="H41" s="301"/>
      <c r="I41" s="463"/>
      <c r="J41" s="464"/>
      <c r="K41" s="464"/>
      <c r="L41" s="465"/>
      <c r="M41" s="466"/>
      <c r="N41" s="467"/>
      <c r="O41" s="468"/>
      <c r="P41" s="136" t="s">
        <v>69</v>
      </c>
      <c r="Q41" s="150"/>
      <c r="R41" s="150"/>
      <c r="S41" s="151"/>
      <c r="T41" s="152"/>
      <c r="U41" s="55" t="str">
        <f>IF(U39="","",VLOOKUP(U39,'[2]シフト記号表（勤務時間帯）'!$D$6:$Z$47,23,FALSE))</f>
        <v/>
      </c>
      <c r="V41" s="56" t="str">
        <f>IF(V39="","",VLOOKUP(V39,'[2]シフト記号表（勤務時間帯）'!$D$6:$Z$47,23,FALSE))</f>
        <v/>
      </c>
      <c r="W41" s="56" t="str">
        <f>IF(W39="","",VLOOKUP(W39,'[2]シフト記号表（勤務時間帯）'!$D$6:$Z$47,23,FALSE))</f>
        <v/>
      </c>
      <c r="X41" s="56" t="str">
        <f>IF(X39="","",VLOOKUP(X39,'[2]シフト記号表（勤務時間帯）'!$D$6:$Z$47,23,FALSE))</f>
        <v/>
      </c>
      <c r="Y41" s="56" t="str">
        <f>IF(Y39="","",VLOOKUP(Y39,'[2]シフト記号表（勤務時間帯）'!$D$6:$Z$47,23,FALSE))</f>
        <v/>
      </c>
      <c r="Z41" s="56" t="str">
        <f>IF(Z39="","",VLOOKUP(Z39,'[2]シフト記号表（勤務時間帯）'!$D$6:$Z$47,23,FALSE))</f>
        <v/>
      </c>
      <c r="AA41" s="57" t="str">
        <f>IF(AA39="","",VLOOKUP(AA39,'[2]シフト記号表（勤務時間帯）'!$D$6:$Z$47,23,FALSE))</f>
        <v/>
      </c>
      <c r="AB41" s="55" t="str">
        <f>IF(AB39="","",VLOOKUP(AB39,'[2]シフト記号表（勤務時間帯）'!$D$6:$Z$47,23,FALSE))</f>
        <v/>
      </c>
      <c r="AC41" s="56" t="str">
        <f>IF(AC39="","",VLOOKUP(AC39,'[2]シフト記号表（勤務時間帯）'!$D$6:$Z$47,23,FALSE))</f>
        <v/>
      </c>
      <c r="AD41" s="56" t="str">
        <f>IF(AD39="","",VLOOKUP(AD39,'[2]シフト記号表（勤務時間帯）'!$D$6:$Z$47,23,FALSE))</f>
        <v/>
      </c>
      <c r="AE41" s="56" t="str">
        <f>IF(AE39="","",VLOOKUP(AE39,'[2]シフト記号表（勤務時間帯）'!$D$6:$Z$47,23,FALSE))</f>
        <v/>
      </c>
      <c r="AF41" s="56" t="str">
        <f>IF(AF39="","",VLOOKUP(AF39,'[2]シフト記号表（勤務時間帯）'!$D$6:$Z$47,23,FALSE))</f>
        <v/>
      </c>
      <c r="AG41" s="56" t="str">
        <f>IF(AG39="","",VLOOKUP(AG39,'[2]シフト記号表（勤務時間帯）'!$D$6:$Z$47,23,FALSE))</f>
        <v/>
      </c>
      <c r="AH41" s="57" t="str">
        <f>IF(AH39="","",VLOOKUP(AH39,'[2]シフト記号表（勤務時間帯）'!$D$6:$Z$47,23,FALSE))</f>
        <v/>
      </c>
      <c r="AI41" s="55" t="str">
        <f>IF(AI39="","",VLOOKUP(AI39,'[2]シフト記号表（勤務時間帯）'!$D$6:$Z$47,23,FALSE))</f>
        <v/>
      </c>
      <c r="AJ41" s="56" t="str">
        <f>IF(AJ39="","",VLOOKUP(AJ39,'[2]シフト記号表（勤務時間帯）'!$D$6:$Z$47,23,FALSE))</f>
        <v/>
      </c>
      <c r="AK41" s="56" t="str">
        <f>IF(AK39="","",VLOOKUP(AK39,'[2]シフト記号表（勤務時間帯）'!$D$6:$Z$47,23,FALSE))</f>
        <v/>
      </c>
      <c r="AL41" s="56" t="str">
        <f>IF(AL39="","",VLOOKUP(AL39,'[2]シフト記号表（勤務時間帯）'!$D$6:$Z$47,23,FALSE))</f>
        <v/>
      </c>
      <c r="AM41" s="56" t="str">
        <f>IF(AM39="","",VLOOKUP(AM39,'[2]シフト記号表（勤務時間帯）'!$D$6:$Z$47,23,FALSE))</f>
        <v/>
      </c>
      <c r="AN41" s="56" t="str">
        <f>IF(AN39="","",VLOOKUP(AN39,'[2]シフト記号表（勤務時間帯）'!$D$6:$Z$47,23,FALSE))</f>
        <v/>
      </c>
      <c r="AO41" s="57" t="str">
        <f>IF(AO39="","",VLOOKUP(AO39,'[2]シフト記号表（勤務時間帯）'!$D$6:$Z$47,23,FALSE))</f>
        <v/>
      </c>
      <c r="AP41" s="55" t="str">
        <f>IF(AP39="","",VLOOKUP(AP39,'[2]シフト記号表（勤務時間帯）'!$D$6:$Z$47,23,FALSE))</f>
        <v/>
      </c>
      <c r="AQ41" s="56" t="str">
        <f>IF(AQ39="","",VLOOKUP(AQ39,'[2]シフト記号表（勤務時間帯）'!$D$6:$Z$47,23,FALSE))</f>
        <v/>
      </c>
      <c r="AR41" s="56" t="str">
        <f>IF(AR39="","",VLOOKUP(AR39,'[2]シフト記号表（勤務時間帯）'!$D$6:$Z$47,23,FALSE))</f>
        <v/>
      </c>
      <c r="AS41" s="56" t="str">
        <f>IF(AS39="","",VLOOKUP(AS39,'[2]シフト記号表（勤務時間帯）'!$D$6:$Z$47,23,FALSE))</f>
        <v/>
      </c>
      <c r="AT41" s="56" t="str">
        <f>IF(AT39="","",VLOOKUP(AT39,'[2]シフト記号表（勤務時間帯）'!$D$6:$Z$47,23,FALSE))</f>
        <v/>
      </c>
      <c r="AU41" s="56" t="str">
        <f>IF(AU39="","",VLOOKUP(AU39,'[2]シフト記号表（勤務時間帯）'!$D$6:$Z$47,23,FALSE))</f>
        <v/>
      </c>
      <c r="AV41" s="57" t="str">
        <f>IF(AV39="","",VLOOKUP(AV39,'[2]シフト記号表（勤務時間帯）'!$D$6:$Z$47,23,FALSE))</f>
        <v/>
      </c>
      <c r="AW41" s="55" t="str">
        <f>IF(AW39="","",VLOOKUP(AW39,'[2]シフト記号表（勤務時間帯）'!$D$6:$Z$47,23,FALSE))</f>
        <v/>
      </c>
      <c r="AX41" s="56" t="str">
        <f>IF(AX39="","",VLOOKUP(AX39,'[2]シフト記号表（勤務時間帯）'!$D$6:$Z$47,23,FALSE))</f>
        <v/>
      </c>
      <c r="AY41" s="56" t="str">
        <f>IF(AY39="","",VLOOKUP(AY39,'[2]シフト記号表（勤務時間帯）'!$D$6:$Z$47,23,FALSE))</f>
        <v/>
      </c>
      <c r="AZ41" s="437">
        <f>IF($BC$3="４週",SUM(U41:AV41),IF($BC$3="暦月",SUM(U41:AY41),""))</f>
        <v>0</v>
      </c>
      <c r="BA41" s="438"/>
      <c r="BB41" s="439">
        <f>IF($BC$3="４週",AZ41/4,IF($BC$3="暦月",(AZ41/($BC$8/7)),""))</f>
        <v>0</v>
      </c>
      <c r="BC41" s="438"/>
      <c r="BD41" s="309"/>
      <c r="BE41" s="310"/>
      <c r="BF41" s="310"/>
      <c r="BG41" s="310"/>
      <c r="BH41" s="311"/>
    </row>
    <row r="42" spans="2:60" ht="20.25" customHeight="1" x14ac:dyDescent="0.45">
      <c r="B42" s="140"/>
      <c r="C42" s="270"/>
      <c r="D42" s="271"/>
      <c r="E42" s="272"/>
      <c r="F42" s="128"/>
      <c r="G42" s="50"/>
      <c r="H42" s="443"/>
      <c r="I42" s="444"/>
      <c r="J42" s="445"/>
      <c r="K42" s="445"/>
      <c r="L42" s="446"/>
      <c r="M42" s="453"/>
      <c r="N42" s="454"/>
      <c r="O42" s="455"/>
      <c r="P42" s="143" t="s">
        <v>67</v>
      </c>
      <c r="Q42" s="144"/>
      <c r="R42" s="144"/>
      <c r="S42" s="145"/>
      <c r="T42" s="146"/>
      <c r="U42" s="147"/>
      <c r="V42" s="148"/>
      <c r="W42" s="148"/>
      <c r="X42" s="148"/>
      <c r="Y42" s="148"/>
      <c r="Z42" s="148"/>
      <c r="AA42" s="149"/>
      <c r="AB42" s="147"/>
      <c r="AC42" s="148"/>
      <c r="AD42" s="148"/>
      <c r="AE42" s="148"/>
      <c r="AF42" s="148"/>
      <c r="AG42" s="148"/>
      <c r="AH42" s="149"/>
      <c r="AI42" s="147"/>
      <c r="AJ42" s="148"/>
      <c r="AK42" s="148"/>
      <c r="AL42" s="148"/>
      <c r="AM42" s="148"/>
      <c r="AN42" s="148"/>
      <c r="AO42" s="149"/>
      <c r="AP42" s="147"/>
      <c r="AQ42" s="148"/>
      <c r="AR42" s="148"/>
      <c r="AS42" s="148"/>
      <c r="AT42" s="148"/>
      <c r="AU42" s="148"/>
      <c r="AV42" s="149"/>
      <c r="AW42" s="147"/>
      <c r="AX42" s="148"/>
      <c r="AY42" s="148"/>
      <c r="AZ42" s="462"/>
      <c r="BA42" s="433"/>
      <c r="BB42" s="432"/>
      <c r="BC42" s="433"/>
      <c r="BD42" s="303"/>
      <c r="BE42" s="304"/>
      <c r="BF42" s="304"/>
      <c r="BG42" s="304"/>
      <c r="BH42" s="305"/>
    </row>
    <row r="43" spans="2:60" ht="20.25" customHeight="1" x14ac:dyDescent="0.45">
      <c r="B43" s="127">
        <f>B40+1</f>
        <v>8</v>
      </c>
      <c r="C43" s="273"/>
      <c r="D43" s="274"/>
      <c r="E43" s="275"/>
      <c r="F43" s="128">
        <f>C42</f>
        <v>0</v>
      </c>
      <c r="G43" s="50"/>
      <c r="H43" s="280"/>
      <c r="I43" s="447"/>
      <c r="J43" s="448"/>
      <c r="K43" s="448"/>
      <c r="L43" s="449"/>
      <c r="M43" s="456"/>
      <c r="N43" s="457"/>
      <c r="O43" s="458"/>
      <c r="P43" s="129" t="s">
        <v>68</v>
      </c>
      <c r="Q43" s="130"/>
      <c r="R43" s="130"/>
      <c r="S43" s="131"/>
      <c r="T43" s="132"/>
      <c r="U43" s="51" t="str">
        <f>IF(U42="","",VLOOKUP(U42,'[2]シフト記号表（勤務時間帯）'!$D$6:$X$47,21,FALSE))</f>
        <v/>
      </c>
      <c r="V43" s="52" t="str">
        <f>IF(V42="","",VLOOKUP(V42,'[2]シフト記号表（勤務時間帯）'!$D$6:$X$47,21,FALSE))</f>
        <v/>
      </c>
      <c r="W43" s="52" t="str">
        <f>IF(W42="","",VLOOKUP(W42,'[2]シフト記号表（勤務時間帯）'!$D$6:$X$47,21,FALSE))</f>
        <v/>
      </c>
      <c r="X43" s="52" t="str">
        <f>IF(X42="","",VLOOKUP(X42,'[2]シフト記号表（勤務時間帯）'!$D$6:$X$47,21,FALSE))</f>
        <v/>
      </c>
      <c r="Y43" s="52" t="str">
        <f>IF(Y42="","",VLOOKUP(Y42,'[2]シフト記号表（勤務時間帯）'!$D$6:$X$47,21,FALSE))</f>
        <v/>
      </c>
      <c r="Z43" s="52" t="str">
        <f>IF(Z42="","",VLOOKUP(Z42,'[2]シフト記号表（勤務時間帯）'!$D$6:$X$47,21,FALSE))</f>
        <v/>
      </c>
      <c r="AA43" s="53" t="str">
        <f>IF(AA42="","",VLOOKUP(AA42,'[2]シフト記号表（勤務時間帯）'!$D$6:$X$47,21,FALSE))</f>
        <v/>
      </c>
      <c r="AB43" s="51" t="str">
        <f>IF(AB42="","",VLOOKUP(AB42,'[2]シフト記号表（勤務時間帯）'!$D$6:$X$47,21,FALSE))</f>
        <v/>
      </c>
      <c r="AC43" s="52" t="str">
        <f>IF(AC42="","",VLOOKUP(AC42,'[2]シフト記号表（勤務時間帯）'!$D$6:$X$47,21,FALSE))</f>
        <v/>
      </c>
      <c r="AD43" s="52" t="str">
        <f>IF(AD42="","",VLOOKUP(AD42,'[2]シフト記号表（勤務時間帯）'!$D$6:$X$47,21,FALSE))</f>
        <v/>
      </c>
      <c r="AE43" s="52" t="str">
        <f>IF(AE42="","",VLOOKUP(AE42,'[2]シフト記号表（勤務時間帯）'!$D$6:$X$47,21,FALSE))</f>
        <v/>
      </c>
      <c r="AF43" s="52" t="str">
        <f>IF(AF42="","",VLOOKUP(AF42,'[2]シフト記号表（勤務時間帯）'!$D$6:$X$47,21,FALSE))</f>
        <v/>
      </c>
      <c r="AG43" s="52" t="str">
        <f>IF(AG42="","",VLOOKUP(AG42,'[2]シフト記号表（勤務時間帯）'!$D$6:$X$47,21,FALSE))</f>
        <v/>
      </c>
      <c r="AH43" s="53" t="str">
        <f>IF(AH42="","",VLOOKUP(AH42,'[2]シフト記号表（勤務時間帯）'!$D$6:$X$47,21,FALSE))</f>
        <v/>
      </c>
      <c r="AI43" s="51" t="str">
        <f>IF(AI42="","",VLOOKUP(AI42,'[2]シフト記号表（勤務時間帯）'!$D$6:$X$47,21,FALSE))</f>
        <v/>
      </c>
      <c r="AJ43" s="52" t="str">
        <f>IF(AJ42="","",VLOOKUP(AJ42,'[2]シフト記号表（勤務時間帯）'!$D$6:$X$47,21,FALSE))</f>
        <v/>
      </c>
      <c r="AK43" s="52" t="str">
        <f>IF(AK42="","",VLOOKUP(AK42,'[2]シフト記号表（勤務時間帯）'!$D$6:$X$47,21,FALSE))</f>
        <v/>
      </c>
      <c r="AL43" s="52" t="str">
        <f>IF(AL42="","",VLOOKUP(AL42,'[2]シフト記号表（勤務時間帯）'!$D$6:$X$47,21,FALSE))</f>
        <v/>
      </c>
      <c r="AM43" s="52" t="str">
        <f>IF(AM42="","",VLOOKUP(AM42,'[2]シフト記号表（勤務時間帯）'!$D$6:$X$47,21,FALSE))</f>
        <v/>
      </c>
      <c r="AN43" s="52" t="str">
        <f>IF(AN42="","",VLOOKUP(AN42,'[2]シフト記号表（勤務時間帯）'!$D$6:$X$47,21,FALSE))</f>
        <v/>
      </c>
      <c r="AO43" s="53" t="str">
        <f>IF(AO42="","",VLOOKUP(AO42,'[2]シフト記号表（勤務時間帯）'!$D$6:$X$47,21,FALSE))</f>
        <v/>
      </c>
      <c r="AP43" s="51" t="str">
        <f>IF(AP42="","",VLOOKUP(AP42,'[2]シフト記号表（勤務時間帯）'!$D$6:$X$47,21,FALSE))</f>
        <v/>
      </c>
      <c r="AQ43" s="52" t="str">
        <f>IF(AQ42="","",VLOOKUP(AQ42,'[2]シフト記号表（勤務時間帯）'!$D$6:$X$47,21,FALSE))</f>
        <v/>
      </c>
      <c r="AR43" s="52" t="str">
        <f>IF(AR42="","",VLOOKUP(AR42,'[2]シフト記号表（勤務時間帯）'!$D$6:$X$47,21,FALSE))</f>
        <v/>
      </c>
      <c r="AS43" s="52" t="str">
        <f>IF(AS42="","",VLOOKUP(AS42,'[2]シフト記号表（勤務時間帯）'!$D$6:$X$47,21,FALSE))</f>
        <v/>
      </c>
      <c r="AT43" s="52" t="str">
        <f>IF(AT42="","",VLOOKUP(AT42,'[2]シフト記号表（勤務時間帯）'!$D$6:$X$47,21,FALSE))</f>
        <v/>
      </c>
      <c r="AU43" s="52" t="str">
        <f>IF(AU42="","",VLOOKUP(AU42,'[2]シフト記号表（勤務時間帯）'!$D$6:$X$47,21,FALSE))</f>
        <v/>
      </c>
      <c r="AV43" s="53" t="str">
        <f>IF(AV42="","",VLOOKUP(AV42,'[2]シフト記号表（勤務時間帯）'!$D$6:$X$47,21,FALSE))</f>
        <v/>
      </c>
      <c r="AW43" s="51" t="str">
        <f>IF(AW42="","",VLOOKUP(AW42,'[2]シフト記号表（勤務時間帯）'!$D$6:$X$47,21,FALSE))</f>
        <v/>
      </c>
      <c r="AX43" s="52" t="str">
        <f>IF(AX42="","",VLOOKUP(AX42,'[2]シフト記号表（勤務時間帯）'!$D$6:$X$47,21,FALSE))</f>
        <v/>
      </c>
      <c r="AY43" s="52" t="str">
        <f>IF(AY42="","",VLOOKUP(AY42,'[2]シフト記号表（勤務時間帯）'!$D$6:$X$47,21,FALSE))</f>
        <v/>
      </c>
      <c r="AZ43" s="434">
        <f>IF($BC$3="４週",SUM(U43:AV43),IF($BC$3="暦月",SUM(U43:AY43),""))</f>
        <v>0</v>
      </c>
      <c r="BA43" s="435"/>
      <c r="BB43" s="436">
        <f>IF($BC$3="４週",AZ43/4,IF($BC$3="暦月",(AZ43/($BC$8/7)),""))</f>
        <v>0</v>
      </c>
      <c r="BC43" s="435"/>
      <c r="BD43" s="306"/>
      <c r="BE43" s="307"/>
      <c r="BF43" s="307"/>
      <c r="BG43" s="307"/>
      <c r="BH43" s="308"/>
    </row>
    <row r="44" spans="2:60" ht="20.25" customHeight="1" x14ac:dyDescent="0.45">
      <c r="B44" s="133"/>
      <c r="C44" s="276"/>
      <c r="D44" s="277"/>
      <c r="E44" s="278"/>
      <c r="F44" s="134"/>
      <c r="G44" s="135">
        <f>C42</f>
        <v>0</v>
      </c>
      <c r="H44" s="301"/>
      <c r="I44" s="463"/>
      <c r="J44" s="464"/>
      <c r="K44" s="464"/>
      <c r="L44" s="465"/>
      <c r="M44" s="466"/>
      <c r="N44" s="467"/>
      <c r="O44" s="468"/>
      <c r="P44" s="136" t="s">
        <v>69</v>
      </c>
      <c r="Q44" s="153"/>
      <c r="R44" s="153"/>
      <c r="S44" s="138"/>
      <c r="T44" s="139"/>
      <c r="U44" s="55" t="str">
        <f>IF(U42="","",VLOOKUP(U42,'[2]シフト記号表（勤務時間帯）'!$D$6:$Z$47,23,FALSE))</f>
        <v/>
      </c>
      <c r="V44" s="56" t="str">
        <f>IF(V42="","",VLOOKUP(V42,'[2]シフト記号表（勤務時間帯）'!$D$6:$Z$47,23,FALSE))</f>
        <v/>
      </c>
      <c r="W44" s="56" t="str">
        <f>IF(W42="","",VLOOKUP(W42,'[2]シフト記号表（勤務時間帯）'!$D$6:$Z$47,23,FALSE))</f>
        <v/>
      </c>
      <c r="X44" s="56" t="str">
        <f>IF(X42="","",VLOOKUP(X42,'[2]シフト記号表（勤務時間帯）'!$D$6:$Z$47,23,FALSE))</f>
        <v/>
      </c>
      <c r="Y44" s="56" t="str">
        <f>IF(Y42="","",VLOOKUP(Y42,'[2]シフト記号表（勤務時間帯）'!$D$6:$Z$47,23,FALSE))</f>
        <v/>
      </c>
      <c r="Z44" s="56" t="str">
        <f>IF(Z42="","",VLOOKUP(Z42,'[2]シフト記号表（勤務時間帯）'!$D$6:$Z$47,23,FALSE))</f>
        <v/>
      </c>
      <c r="AA44" s="57" t="str">
        <f>IF(AA42="","",VLOOKUP(AA42,'[2]シフト記号表（勤務時間帯）'!$D$6:$Z$47,23,FALSE))</f>
        <v/>
      </c>
      <c r="AB44" s="55" t="str">
        <f>IF(AB42="","",VLOOKUP(AB42,'[2]シフト記号表（勤務時間帯）'!$D$6:$Z$47,23,FALSE))</f>
        <v/>
      </c>
      <c r="AC44" s="56" t="str">
        <f>IF(AC42="","",VLOOKUP(AC42,'[2]シフト記号表（勤務時間帯）'!$D$6:$Z$47,23,FALSE))</f>
        <v/>
      </c>
      <c r="AD44" s="56" t="str">
        <f>IF(AD42="","",VLOOKUP(AD42,'[2]シフト記号表（勤務時間帯）'!$D$6:$Z$47,23,FALSE))</f>
        <v/>
      </c>
      <c r="AE44" s="56" t="str">
        <f>IF(AE42="","",VLOOKUP(AE42,'[2]シフト記号表（勤務時間帯）'!$D$6:$Z$47,23,FALSE))</f>
        <v/>
      </c>
      <c r="AF44" s="56" t="str">
        <f>IF(AF42="","",VLOOKUP(AF42,'[2]シフト記号表（勤務時間帯）'!$D$6:$Z$47,23,FALSE))</f>
        <v/>
      </c>
      <c r="AG44" s="56" t="str">
        <f>IF(AG42="","",VLOOKUP(AG42,'[2]シフト記号表（勤務時間帯）'!$D$6:$Z$47,23,FALSE))</f>
        <v/>
      </c>
      <c r="AH44" s="57" t="str">
        <f>IF(AH42="","",VLOOKUP(AH42,'[2]シフト記号表（勤務時間帯）'!$D$6:$Z$47,23,FALSE))</f>
        <v/>
      </c>
      <c r="AI44" s="55" t="str">
        <f>IF(AI42="","",VLOOKUP(AI42,'[2]シフト記号表（勤務時間帯）'!$D$6:$Z$47,23,FALSE))</f>
        <v/>
      </c>
      <c r="AJ44" s="56" t="str">
        <f>IF(AJ42="","",VLOOKUP(AJ42,'[2]シフト記号表（勤務時間帯）'!$D$6:$Z$47,23,FALSE))</f>
        <v/>
      </c>
      <c r="AK44" s="56" t="str">
        <f>IF(AK42="","",VLOOKUP(AK42,'[2]シフト記号表（勤務時間帯）'!$D$6:$Z$47,23,FALSE))</f>
        <v/>
      </c>
      <c r="AL44" s="56" t="str">
        <f>IF(AL42="","",VLOOKUP(AL42,'[2]シフト記号表（勤務時間帯）'!$D$6:$Z$47,23,FALSE))</f>
        <v/>
      </c>
      <c r="AM44" s="56" t="str">
        <f>IF(AM42="","",VLOOKUP(AM42,'[2]シフト記号表（勤務時間帯）'!$D$6:$Z$47,23,FALSE))</f>
        <v/>
      </c>
      <c r="AN44" s="56" t="str">
        <f>IF(AN42="","",VLOOKUP(AN42,'[2]シフト記号表（勤務時間帯）'!$D$6:$Z$47,23,FALSE))</f>
        <v/>
      </c>
      <c r="AO44" s="57" t="str">
        <f>IF(AO42="","",VLOOKUP(AO42,'[2]シフト記号表（勤務時間帯）'!$D$6:$Z$47,23,FALSE))</f>
        <v/>
      </c>
      <c r="AP44" s="55" t="str">
        <f>IF(AP42="","",VLOOKUP(AP42,'[2]シフト記号表（勤務時間帯）'!$D$6:$Z$47,23,FALSE))</f>
        <v/>
      </c>
      <c r="AQ44" s="56" t="str">
        <f>IF(AQ42="","",VLOOKUP(AQ42,'[2]シフト記号表（勤務時間帯）'!$D$6:$Z$47,23,FALSE))</f>
        <v/>
      </c>
      <c r="AR44" s="56" t="str">
        <f>IF(AR42="","",VLOOKUP(AR42,'[2]シフト記号表（勤務時間帯）'!$D$6:$Z$47,23,FALSE))</f>
        <v/>
      </c>
      <c r="AS44" s="56" t="str">
        <f>IF(AS42="","",VLOOKUP(AS42,'[2]シフト記号表（勤務時間帯）'!$D$6:$Z$47,23,FALSE))</f>
        <v/>
      </c>
      <c r="AT44" s="56" t="str">
        <f>IF(AT42="","",VLOOKUP(AT42,'[2]シフト記号表（勤務時間帯）'!$D$6:$Z$47,23,FALSE))</f>
        <v/>
      </c>
      <c r="AU44" s="56" t="str">
        <f>IF(AU42="","",VLOOKUP(AU42,'[2]シフト記号表（勤務時間帯）'!$D$6:$Z$47,23,FALSE))</f>
        <v/>
      </c>
      <c r="AV44" s="57" t="str">
        <f>IF(AV42="","",VLOOKUP(AV42,'[2]シフト記号表（勤務時間帯）'!$D$6:$Z$47,23,FALSE))</f>
        <v/>
      </c>
      <c r="AW44" s="55" t="str">
        <f>IF(AW42="","",VLOOKUP(AW42,'[2]シフト記号表（勤務時間帯）'!$D$6:$Z$47,23,FALSE))</f>
        <v/>
      </c>
      <c r="AX44" s="56" t="str">
        <f>IF(AX42="","",VLOOKUP(AX42,'[2]シフト記号表（勤務時間帯）'!$D$6:$Z$47,23,FALSE))</f>
        <v/>
      </c>
      <c r="AY44" s="56" t="str">
        <f>IF(AY42="","",VLOOKUP(AY42,'[2]シフト記号表（勤務時間帯）'!$D$6:$Z$47,23,FALSE))</f>
        <v/>
      </c>
      <c r="AZ44" s="437">
        <f>IF($BC$3="４週",SUM(U44:AV44),IF($BC$3="暦月",SUM(U44:AY44),""))</f>
        <v>0</v>
      </c>
      <c r="BA44" s="438"/>
      <c r="BB44" s="439">
        <f>IF($BC$3="４週",AZ44/4,IF($BC$3="暦月",(AZ44/($BC$8/7)),""))</f>
        <v>0</v>
      </c>
      <c r="BC44" s="438"/>
      <c r="BD44" s="309"/>
      <c r="BE44" s="310"/>
      <c r="BF44" s="310"/>
      <c r="BG44" s="310"/>
      <c r="BH44" s="311"/>
    </row>
    <row r="45" spans="2:60" ht="20.25" customHeight="1" x14ac:dyDescent="0.45">
      <c r="B45" s="140"/>
      <c r="C45" s="270"/>
      <c r="D45" s="271"/>
      <c r="E45" s="272"/>
      <c r="F45" s="128"/>
      <c r="G45" s="50"/>
      <c r="H45" s="443"/>
      <c r="I45" s="444"/>
      <c r="J45" s="445"/>
      <c r="K45" s="445"/>
      <c r="L45" s="446"/>
      <c r="M45" s="453"/>
      <c r="N45" s="454"/>
      <c r="O45" s="455"/>
      <c r="P45" s="143" t="s">
        <v>67</v>
      </c>
      <c r="Q45" s="144"/>
      <c r="R45" s="144"/>
      <c r="S45" s="145"/>
      <c r="T45" s="146"/>
      <c r="U45" s="147"/>
      <c r="V45" s="148"/>
      <c r="W45" s="148"/>
      <c r="X45" s="148"/>
      <c r="Y45" s="148"/>
      <c r="Z45" s="148"/>
      <c r="AA45" s="149"/>
      <c r="AB45" s="147"/>
      <c r="AC45" s="148"/>
      <c r="AD45" s="148"/>
      <c r="AE45" s="148"/>
      <c r="AF45" s="148"/>
      <c r="AG45" s="148"/>
      <c r="AH45" s="149"/>
      <c r="AI45" s="147"/>
      <c r="AJ45" s="148"/>
      <c r="AK45" s="148"/>
      <c r="AL45" s="148"/>
      <c r="AM45" s="148"/>
      <c r="AN45" s="148"/>
      <c r="AO45" s="149"/>
      <c r="AP45" s="147"/>
      <c r="AQ45" s="148"/>
      <c r="AR45" s="148"/>
      <c r="AS45" s="148"/>
      <c r="AT45" s="148"/>
      <c r="AU45" s="148"/>
      <c r="AV45" s="149"/>
      <c r="AW45" s="147"/>
      <c r="AX45" s="148"/>
      <c r="AY45" s="148"/>
      <c r="AZ45" s="462"/>
      <c r="BA45" s="433"/>
      <c r="BB45" s="432"/>
      <c r="BC45" s="433"/>
      <c r="BD45" s="303"/>
      <c r="BE45" s="304"/>
      <c r="BF45" s="304"/>
      <c r="BG45" s="304"/>
      <c r="BH45" s="305"/>
    </row>
    <row r="46" spans="2:60" ht="20.25" customHeight="1" x14ac:dyDescent="0.45">
      <c r="B46" s="127">
        <f>B43+1</f>
        <v>9</v>
      </c>
      <c r="C46" s="273"/>
      <c r="D46" s="274"/>
      <c r="E46" s="275"/>
      <c r="F46" s="128">
        <f>C45</f>
        <v>0</v>
      </c>
      <c r="G46" s="50"/>
      <c r="H46" s="280"/>
      <c r="I46" s="447"/>
      <c r="J46" s="448"/>
      <c r="K46" s="448"/>
      <c r="L46" s="449"/>
      <c r="M46" s="456"/>
      <c r="N46" s="457"/>
      <c r="O46" s="458"/>
      <c r="P46" s="129" t="s">
        <v>68</v>
      </c>
      <c r="Q46" s="130"/>
      <c r="R46" s="130"/>
      <c r="S46" s="131"/>
      <c r="T46" s="132"/>
      <c r="U46" s="51" t="str">
        <f>IF(U45="","",VLOOKUP(U45,'[2]シフト記号表（勤務時間帯）'!$D$6:$X$47,21,FALSE))</f>
        <v/>
      </c>
      <c r="V46" s="52" t="str">
        <f>IF(V45="","",VLOOKUP(V45,'[2]シフト記号表（勤務時間帯）'!$D$6:$X$47,21,FALSE))</f>
        <v/>
      </c>
      <c r="W46" s="52" t="str">
        <f>IF(W45="","",VLOOKUP(W45,'[2]シフト記号表（勤務時間帯）'!$D$6:$X$47,21,FALSE))</f>
        <v/>
      </c>
      <c r="X46" s="52" t="str">
        <f>IF(X45="","",VLOOKUP(X45,'[2]シフト記号表（勤務時間帯）'!$D$6:$X$47,21,FALSE))</f>
        <v/>
      </c>
      <c r="Y46" s="52" t="str">
        <f>IF(Y45="","",VLOOKUP(Y45,'[2]シフト記号表（勤務時間帯）'!$D$6:$X$47,21,FALSE))</f>
        <v/>
      </c>
      <c r="Z46" s="52" t="str">
        <f>IF(Z45="","",VLOOKUP(Z45,'[2]シフト記号表（勤務時間帯）'!$D$6:$X$47,21,FALSE))</f>
        <v/>
      </c>
      <c r="AA46" s="53" t="str">
        <f>IF(AA45="","",VLOOKUP(AA45,'[2]シフト記号表（勤務時間帯）'!$D$6:$X$47,21,FALSE))</f>
        <v/>
      </c>
      <c r="AB46" s="51" t="str">
        <f>IF(AB45="","",VLOOKUP(AB45,'[2]シフト記号表（勤務時間帯）'!$D$6:$X$47,21,FALSE))</f>
        <v/>
      </c>
      <c r="AC46" s="52" t="str">
        <f>IF(AC45="","",VLOOKUP(AC45,'[2]シフト記号表（勤務時間帯）'!$D$6:$X$47,21,FALSE))</f>
        <v/>
      </c>
      <c r="AD46" s="52" t="str">
        <f>IF(AD45="","",VLOOKUP(AD45,'[2]シフト記号表（勤務時間帯）'!$D$6:$X$47,21,FALSE))</f>
        <v/>
      </c>
      <c r="AE46" s="52" t="str">
        <f>IF(AE45="","",VLOOKUP(AE45,'[2]シフト記号表（勤務時間帯）'!$D$6:$X$47,21,FALSE))</f>
        <v/>
      </c>
      <c r="AF46" s="52" t="str">
        <f>IF(AF45="","",VLOOKUP(AF45,'[2]シフト記号表（勤務時間帯）'!$D$6:$X$47,21,FALSE))</f>
        <v/>
      </c>
      <c r="AG46" s="52" t="str">
        <f>IF(AG45="","",VLOOKUP(AG45,'[2]シフト記号表（勤務時間帯）'!$D$6:$X$47,21,FALSE))</f>
        <v/>
      </c>
      <c r="AH46" s="53" t="str">
        <f>IF(AH45="","",VLOOKUP(AH45,'[2]シフト記号表（勤務時間帯）'!$D$6:$X$47,21,FALSE))</f>
        <v/>
      </c>
      <c r="AI46" s="51" t="str">
        <f>IF(AI45="","",VLOOKUP(AI45,'[2]シフト記号表（勤務時間帯）'!$D$6:$X$47,21,FALSE))</f>
        <v/>
      </c>
      <c r="AJ46" s="52" t="str">
        <f>IF(AJ45="","",VLOOKUP(AJ45,'[2]シフト記号表（勤務時間帯）'!$D$6:$X$47,21,FALSE))</f>
        <v/>
      </c>
      <c r="AK46" s="52" t="str">
        <f>IF(AK45="","",VLOOKUP(AK45,'[2]シフト記号表（勤務時間帯）'!$D$6:$X$47,21,FALSE))</f>
        <v/>
      </c>
      <c r="AL46" s="52" t="str">
        <f>IF(AL45="","",VLOOKUP(AL45,'[2]シフト記号表（勤務時間帯）'!$D$6:$X$47,21,FALSE))</f>
        <v/>
      </c>
      <c r="AM46" s="52" t="str">
        <f>IF(AM45="","",VLOOKUP(AM45,'[2]シフト記号表（勤務時間帯）'!$D$6:$X$47,21,FALSE))</f>
        <v/>
      </c>
      <c r="AN46" s="52" t="str">
        <f>IF(AN45="","",VLOOKUP(AN45,'[2]シフト記号表（勤務時間帯）'!$D$6:$X$47,21,FALSE))</f>
        <v/>
      </c>
      <c r="AO46" s="53" t="str">
        <f>IF(AO45="","",VLOOKUP(AO45,'[2]シフト記号表（勤務時間帯）'!$D$6:$X$47,21,FALSE))</f>
        <v/>
      </c>
      <c r="AP46" s="51" t="str">
        <f>IF(AP45="","",VLOOKUP(AP45,'[2]シフト記号表（勤務時間帯）'!$D$6:$X$47,21,FALSE))</f>
        <v/>
      </c>
      <c r="AQ46" s="52" t="str">
        <f>IF(AQ45="","",VLOOKUP(AQ45,'[2]シフト記号表（勤務時間帯）'!$D$6:$X$47,21,FALSE))</f>
        <v/>
      </c>
      <c r="AR46" s="52" t="str">
        <f>IF(AR45="","",VLOOKUP(AR45,'[2]シフト記号表（勤務時間帯）'!$D$6:$X$47,21,FALSE))</f>
        <v/>
      </c>
      <c r="AS46" s="52" t="str">
        <f>IF(AS45="","",VLOOKUP(AS45,'[2]シフト記号表（勤務時間帯）'!$D$6:$X$47,21,FALSE))</f>
        <v/>
      </c>
      <c r="AT46" s="52" t="str">
        <f>IF(AT45="","",VLOOKUP(AT45,'[2]シフト記号表（勤務時間帯）'!$D$6:$X$47,21,FALSE))</f>
        <v/>
      </c>
      <c r="AU46" s="52" t="str">
        <f>IF(AU45="","",VLOOKUP(AU45,'[2]シフト記号表（勤務時間帯）'!$D$6:$X$47,21,FALSE))</f>
        <v/>
      </c>
      <c r="AV46" s="53" t="str">
        <f>IF(AV45="","",VLOOKUP(AV45,'[2]シフト記号表（勤務時間帯）'!$D$6:$X$47,21,FALSE))</f>
        <v/>
      </c>
      <c r="AW46" s="51" t="str">
        <f>IF(AW45="","",VLOOKUP(AW45,'[2]シフト記号表（勤務時間帯）'!$D$6:$X$47,21,FALSE))</f>
        <v/>
      </c>
      <c r="AX46" s="52" t="str">
        <f>IF(AX45="","",VLOOKUP(AX45,'[2]シフト記号表（勤務時間帯）'!$D$6:$X$47,21,FALSE))</f>
        <v/>
      </c>
      <c r="AY46" s="52" t="str">
        <f>IF(AY45="","",VLOOKUP(AY45,'[2]シフト記号表（勤務時間帯）'!$D$6:$X$47,21,FALSE))</f>
        <v/>
      </c>
      <c r="AZ46" s="434">
        <f>IF($BC$3="４週",SUM(U46:AV46),IF($BC$3="暦月",SUM(U46:AY46),""))</f>
        <v>0</v>
      </c>
      <c r="BA46" s="435"/>
      <c r="BB46" s="436">
        <f>IF($BC$3="４週",AZ46/4,IF($BC$3="暦月",(AZ46/($BC$8/7)),""))</f>
        <v>0</v>
      </c>
      <c r="BC46" s="435"/>
      <c r="BD46" s="306"/>
      <c r="BE46" s="307"/>
      <c r="BF46" s="307"/>
      <c r="BG46" s="307"/>
      <c r="BH46" s="308"/>
    </row>
    <row r="47" spans="2:60" ht="20.25" customHeight="1" x14ac:dyDescent="0.45">
      <c r="B47" s="133"/>
      <c r="C47" s="276"/>
      <c r="D47" s="277"/>
      <c r="E47" s="278"/>
      <c r="F47" s="134"/>
      <c r="G47" s="135">
        <f>C45</f>
        <v>0</v>
      </c>
      <c r="H47" s="301"/>
      <c r="I47" s="463"/>
      <c r="J47" s="464"/>
      <c r="K47" s="464"/>
      <c r="L47" s="465"/>
      <c r="M47" s="466"/>
      <c r="N47" s="467"/>
      <c r="O47" s="468"/>
      <c r="P47" s="136" t="s">
        <v>69</v>
      </c>
      <c r="Q47" s="137"/>
      <c r="R47" s="137"/>
      <c r="S47" s="154"/>
      <c r="T47" s="155"/>
      <c r="U47" s="55" t="str">
        <f>IF(U45="","",VLOOKUP(U45,'[2]シフト記号表（勤務時間帯）'!$D$6:$Z$47,23,FALSE))</f>
        <v/>
      </c>
      <c r="V47" s="56" t="str">
        <f>IF(V45="","",VLOOKUP(V45,'[2]シフト記号表（勤務時間帯）'!$D$6:$Z$47,23,FALSE))</f>
        <v/>
      </c>
      <c r="W47" s="56" t="str">
        <f>IF(W45="","",VLOOKUP(W45,'[2]シフト記号表（勤務時間帯）'!$D$6:$Z$47,23,FALSE))</f>
        <v/>
      </c>
      <c r="X47" s="56" t="str">
        <f>IF(X45="","",VLOOKUP(X45,'[2]シフト記号表（勤務時間帯）'!$D$6:$Z$47,23,FALSE))</f>
        <v/>
      </c>
      <c r="Y47" s="56" t="str">
        <f>IF(Y45="","",VLOOKUP(Y45,'[2]シフト記号表（勤務時間帯）'!$D$6:$Z$47,23,FALSE))</f>
        <v/>
      </c>
      <c r="Z47" s="56" t="str">
        <f>IF(Z45="","",VLOOKUP(Z45,'[2]シフト記号表（勤務時間帯）'!$D$6:$Z$47,23,FALSE))</f>
        <v/>
      </c>
      <c r="AA47" s="57" t="str">
        <f>IF(AA45="","",VLOOKUP(AA45,'[2]シフト記号表（勤務時間帯）'!$D$6:$Z$47,23,FALSE))</f>
        <v/>
      </c>
      <c r="AB47" s="55" t="str">
        <f>IF(AB45="","",VLOOKUP(AB45,'[2]シフト記号表（勤務時間帯）'!$D$6:$Z$47,23,FALSE))</f>
        <v/>
      </c>
      <c r="AC47" s="56" t="str">
        <f>IF(AC45="","",VLOOKUP(AC45,'[2]シフト記号表（勤務時間帯）'!$D$6:$Z$47,23,FALSE))</f>
        <v/>
      </c>
      <c r="AD47" s="56" t="str">
        <f>IF(AD45="","",VLOOKUP(AD45,'[2]シフト記号表（勤務時間帯）'!$D$6:$Z$47,23,FALSE))</f>
        <v/>
      </c>
      <c r="AE47" s="56" t="str">
        <f>IF(AE45="","",VLOOKUP(AE45,'[2]シフト記号表（勤務時間帯）'!$D$6:$Z$47,23,FALSE))</f>
        <v/>
      </c>
      <c r="AF47" s="56" t="str">
        <f>IF(AF45="","",VLOOKUP(AF45,'[2]シフト記号表（勤務時間帯）'!$D$6:$Z$47,23,FALSE))</f>
        <v/>
      </c>
      <c r="AG47" s="56" t="str">
        <f>IF(AG45="","",VLOOKUP(AG45,'[2]シフト記号表（勤務時間帯）'!$D$6:$Z$47,23,FALSE))</f>
        <v/>
      </c>
      <c r="AH47" s="57" t="str">
        <f>IF(AH45="","",VLOOKUP(AH45,'[2]シフト記号表（勤務時間帯）'!$D$6:$Z$47,23,FALSE))</f>
        <v/>
      </c>
      <c r="AI47" s="55" t="str">
        <f>IF(AI45="","",VLOOKUP(AI45,'[2]シフト記号表（勤務時間帯）'!$D$6:$Z$47,23,FALSE))</f>
        <v/>
      </c>
      <c r="AJ47" s="56" t="str">
        <f>IF(AJ45="","",VLOOKUP(AJ45,'[2]シフト記号表（勤務時間帯）'!$D$6:$Z$47,23,FALSE))</f>
        <v/>
      </c>
      <c r="AK47" s="56" t="str">
        <f>IF(AK45="","",VLOOKUP(AK45,'[2]シフト記号表（勤務時間帯）'!$D$6:$Z$47,23,FALSE))</f>
        <v/>
      </c>
      <c r="AL47" s="56" t="str">
        <f>IF(AL45="","",VLOOKUP(AL45,'[2]シフト記号表（勤務時間帯）'!$D$6:$Z$47,23,FALSE))</f>
        <v/>
      </c>
      <c r="AM47" s="56" t="str">
        <f>IF(AM45="","",VLOOKUP(AM45,'[2]シフト記号表（勤務時間帯）'!$D$6:$Z$47,23,FALSE))</f>
        <v/>
      </c>
      <c r="AN47" s="56" t="str">
        <f>IF(AN45="","",VLOOKUP(AN45,'[2]シフト記号表（勤務時間帯）'!$D$6:$Z$47,23,FALSE))</f>
        <v/>
      </c>
      <c r="AO47" s="57" t="str">
        <f>IF(AO45="","",VLOOKUP(AO45,'[2]シフト記号表（勤務時間帯）'!$D$6:$Z$47,23,FALSE))</f>
        <v/>
      </c>
      <c r="AP47" s="55" t="str">
        <f>IF(AP45="","",VLOOKUP(AP45,'[2]シフト記号表（勤務時間帯）'!$D$6:$Z$47,23,FALSE))</f>
        <v/>
      </c>
      <c r="AQ47" s="56" t="str">
        <f>IF(AQ45="","",VLOOKUP(AQ45,'[2]シフト記号表（勤務時間帯）'!$D$6:$Z$47,23,FALSE))</f>
        <v/>
      </c>
      <c r="AR47" s="56" t="str">
        <f>IF(AR45="","",VLOOKUP(AR45,'[2]シフト記号表（勤務時間帯）'!$D$6:$Z$47,23,FALSE))</f>
        <v/>
      </c>
      <c r="AS47" s="56" t="str">
        <f>IF(AS45="","",VLOOKUP(AS45,'[2]シフト記号表（勤務時間帯）'!$D$6:$Z$47,23,FALSE))</f>
        <v/>
      </c>
      <c r="AT47" s="56" t="str">
        <f>IF(AT45="","",VLOOKUP(AT45,'[2]シフト記号表（勤務時間帯）'!$D$6:$Z$47,23,FALSE))</f>
        <v/>
      </c>
      <c r="AU47" s="56" t="str">
        <f>IF(AU45="","",VLOOKUP(AU45,'[2]シフト記号表（勤務時間帯）'!$D$6:$Z$47,23,FALSE))</f>
        <v/>
      </c>
      <c r="AV47" s="57" t="str">
        <f>IF(AV45="","",VLOOKUP(AV45,'[2]シフト記号表（勤務時間帯）'!$D$6:$Z$47,23,FALSE))</f>
        <v/>
      </c>
      <c r="AW47" s="55" t="str">
        <f>IF(AW45="","",VLOOKUP(AW45,'[2]シフト記号表（勤務時間帯）'!$D$6:$Z$47,23,FALSE))</f>
        <v/>
      </c>
      <c r="AX47" s="56" t="str">
        <f>IF(AX45="","",VLOOKUP(AX45,'[2]シフト記号表（勤務時間帯）'!$D$6:$Z$47,23,FALSE))</f>
        <v/>
      </c>
      <c r="AY47" s="56" t="str">
        <f>IF(AY45="","",VLOOKUP(AY45,'[2]シフト記号表（勤務時間帯）'!$D$6:$Z$47,23,FALSE))</f>
        <v/>
      </c>
      <c r="AZ47" s="437">
        <f>IF($BC$3="４週",SUM(U47:AV47),IF($BC$3="暦月",SUM(U47:AY47),""))</f>
        <v>0</v>
      </c>
      <c r="BA47" s="438"/>
      <c r="BB47" s="439">
        <f>IF($BC$3="４週",AZ47/4,IF($BC$3="暦月",(AZ47/($BC$8/7)),""))</f>
        <v>0</v>
      </c>
      <c r="BC47" s="438"/>
      <c r="BD47" s="309"/>
      <c r="BE47" s="310"/>
      <c r="BF47" s="310"/>
      <c r="BG47" s="310"/>
      <c r="BH47" s="311"/>
    </row>
    <row r="48" spans="2:60" ht="20.25" customHeight="1" x14ac:dyDescent="0.45">
      <c r="B48" s="140"/>
      <c r="C48" s="270"/>
      <c r="D48" s="271"/>
      <c r="E48" s="272"/>
      <c r="F48" s="128"/>
      <c r="G48" s="50"/>
      <c r="H48" s="443"/>
      <c r="I48" s="444"/>
      <c r="J48" s="445"/>
      <c r="K48" s="445"/>
      <c r="L48" s="446"/>
      <c r="M48" s="453"/>
      <c r="N48" s="454"/>
      <c r="O48" s="455"/>
      <c r="P48" s="143" t="s">
        <v>67</v>
      </c>
      <c r="Q48" s="150"/>
      <c r="R48" s="150"/>
      <c r="S48" s="151"/>
      <c r="T48" s="156"/>
      <c r="U48" s="147"/>
      <c r="V48" s="148"/>
      <c r="W48" s="148"/>
      <c r="X48" s="148"/>
      <c r="Y48" s="148"/>
      <c r="Z48" s="148"/>
      <c r="AA48" s="149"/>
      <c r="AB48" s="147"/>
      <c r="AC48" s="148"/>
      <c r="AD48" s="148"/>
      <c r="AE48" s="148"/>
      <c r="AF48" s="148"/>
      <c r="AG48" s="148"/>
      <c r="AH48" s="149"/>
      <c r="AI48" s="147"/>
      <c r="AJ48" s="148"/>
      <c r="AK48" s="148"/>
      <c r="AL48" s="148"/>
      <c r="AM48" s="148"/>
      <c r="AN48" s="148"/>
      <c r="AO48" s="149"/>
      <c r="AP48" s="147"/>
      <c r="AQ48" s="148"/>
      <c r="AR48" s="148"/>
      <c r="AS48" s="148"/>
      <c r="AT48" s="148"/>
      <c r="AU48" s="148"/>
      <c r="AV48" s="149"/>
      <c r="AW48" s="147"/>
      <c r="AX48" s="148"/>
      <c r="AY48" s="148"/>
      <c r="AZ48" s="462"/>
      <c r="BA48" s="433"/>
      <c r="BB48" s="432"/>
      <c r="BC48" s="433"/>
      <c r="BD48" s="303"/>
      <c r="BE48" s="304"/>
      <c r="BF48" s="304"/>
      <c r="BG48" s="304"/>
      <c r="BH48" s="305"/>
    </row>
    <row r="49" spans="2:60" ht="20.25" customHeight="1" x14ac:dyDescent="0.45">
      <c r="B49" s="127">
        <f>B46+1</f>
        <v>10</v>
      </c>
      <c r="C49" s="273"/>
      <c r="D49" s="274"/>
      <c r="E49" s="275"/>
      <c r="F49" s="128">
        <f>C48</f>
        <v>0</v>
      </c>
      <c r="G49" s="50"/>
      <c r="H49" s="280"/>
      <c r="I49" s="447"/>
      <c r="J49" s="448"/>
      <c r="K49" s="448"/>
      <c r="L49" s="449"/>
      <c r="M49" s="456"/>
      <c r="N49" s="457"/>
      <c r="O49" s="458"/>
      <c r="P49" s="129" t="s">
        <v>68</v>
      </c>
      <c r="Q49" s="130"/>
      <c r="R49" s="130"/>
      <c r="S49" s="131"/>
      <c r="T49" s="132"/>
      <c r="U49" s="51" t="str">
        <f>IF(U48="","",VLOOKUP(U48,'[2]シフト記号表（勤務時間帯）'!$D$6:$X$47,21,FALSE))</f>
        <v/>
      </c>
      <c r="V49" s="52" t="str">
        <f>IF(V48="","",VLOOKUP(V48,'[2]シフト記号表（勤務時間帯）'!$D$6:$X$47,21,FALSE))</f>
        <v/>
      </c>
      <c r="W49" s="52" t="str">
        <f>IF(W48="","",VLOOKUP(W48,'[2]シフト記号表（勤務時間帯）'!$D$6:$X$47,21,FALSE))</f>
        <v/>
      </c>
      <c r="X49" s="52" t="str">
        <f>IF(X48="","",VLOOKUP(X48,'[2]シフト記号表（勤務時間帯）'!$D$6:$X$47,21,FALSE))</f>
        <v/>
      </c>
      <c r="Y49" s="52" t="str">
        <f>IF(Y48="","",VLOOKUP(Y48,'[2]シフト記号表（勤務時間帯）'!$D$6:$X$47,21,FALSE))</f>
        <v/>
      </c>
      <c r="Z49" s="52" t="str">
        <f>IF(Z48="","",VLOOKUP(Z48,'[2]シフト記号表（勤務時間帯）'!$D$6:$X$47,21,FALSE))</f>
        <v/>
      </c>
      <c r="AA49" s="53" t="str">
        <f>IF(AA48="","",VLOOKUP(AA48,'[2]シフト記号表（勤務時間帯）'!$D$6:$X$47,21,FALSE))</f>
        <v/>
      </c>
      <c r="AB49" s="51" t="str">
        <f>IF(AB48="","",VLOOKUP(AB48,'[2]シフト記号表（勤務時間帯）'!$D$6:$X$47,21,FALSE))</f>
        <v/>
      </c>
      <c r="AC49" s="52" t="str">
        <f>IF(AC48="","",VLOOKUP(AC48,'[2]シフト記号表（勤務時間帯）'!$D$6:$X$47,21,FALSE))</f>
        <v/>
      </c>
      <c r="AD49" s="52" t="str">
        <f>IF(AD48="","",VLOOKUP(AD48,'[2]シフト記号表（勤務時間帯）'!$D$6:$X$47,21,FALSE))</f>
        <v/>
      </c>
      <c r="AE49" s="52" t="str">
        <f>IF(AE48="","",VLOOKUP(AE48,'[2]シフト記号表（勤務時間帯）'!$D$6:$X$47,21,FALSE))</f>
        <v/>
      </c>
      <c r="AF49" s="52" t="str">
        <f>IF(AF48="","",VLOOKUP(AF48,'[2]シフト記号表（勤務時間帯）'!$D$6:$X$47,21,FALSE))</f>
        <v/>
      </c>
      <c r="AG49" s="52" t="str">
        <f>IF(AG48="","",VLOOKUP(AG48,'[2]シフト記号表（勤務時間帯）'!$D$6:$X$47,21,FALSE))</f>
        <v/>
      </c>
      <c r="AH49" s="53" t="str">
        <f>IF(AH48="","",VLOOKUP(AH48,'[2]シフト記号表（勤務時間帯）'!$D$6:$X$47,21,FALSE))</f>
        <v/>
      </c>
      <c r="AI49" s="51" t="str">
        <f>IF(AI48="","",VLOOKUP(AI48,'[2]シフト記号表（勤務時間帯）'!$D$6:$X$47,21,FALSE))</f>
        <v/>
      </c>
      <c r="AJ49" s="52" t="str">
        <f>IF(AJ48="","",VLOOKUP(AJ48,'[2]シフト記号表（勤務時間帯）'!$D$6:$X$47,21,FALSE))</f>
        <v/>
      </c>
      <c r="AK49" s="52" t="str">
        <f>IF(AK48="","",VLOOKUP(AK48,'[2]シフト記号表（勤務時間帯）'!$D$6:$X$47,21,FALSE))</f>
        <v/>
      </c>
      <c r="AL49" s="52" t="str">
        <f>IF(AL48="","",VLOOKUP(AL48,'[2]シフト記号表（勤務時間帯）'!$D$6:$X$47,21,FALSE))</f>
        <v/>
      </c>
      <c r="AM49" s="52" t="str">
        <f>IF(AM48="","",VLOOKUP(AM48,'[2]シフト記号表（勤務時間帯）'!$D$6:$X$47,21,FALSE))</f>
        <v/>
      </c>
      <c r="AN49" s="52" t="str">
        <f>IF(AN48="","",VLOOKUP(AN48,'[2]シフト記号表（勤務時間帯）'!$D$6:$X$47,21,FALSE))</f>
        <v/>
      </c>
      <c r="AO49" s="53" t="str">
        <f>IF(AO48="","",VLOOKUP(AO48,'[2]シフト記号表（勤務時間帯）'!$D$6:$X$47,21,FALSE))</f>
        <v/>
      </c>
      <c r="AP49" s="51" t="str">
        <f>IF(AP48="","",VLOOKUP(AP48,'[2]シフト記号表（勤務時間帯）'!$D$6:$X$47,21,FALSE))</f>
        <v/>
      </c>
      <c r="AQ49" s="52" t="str">
        <f>IF(AQ48="","",VLOOKUP(AQ48,'[2]シフト記号表（勤務時間帯）'!$D$6:$X$47,21,FALSE))</f>
        <v/>
      </c>
      <c r="AR49" s="52" t="str">
        <f>IF(AR48="","",VLOOKUP(AR48,'[2]シフト記号表（勤務時間帯）'!$D$6:$X$47,21,FALSE))</f>
        <v/>
      </c>
      <c r="AS49" s="52" t="str">
        <f>IF(AS48="","",VLOOKUP(AS48,'[2]シフト記号表（勤務時間帯）'!$D$6:$X$47,21,FALSE))</f>
        <v/>
      </c>
      <c r="AT49" s="52" t="str">
        <f>IF(AT48="","",VLOOKUP(AT48,'[2]シフト記号表（勤務時間帯）'!$D$6:$X$47,21,FALSE))</f>
        <v/>
      </c>
      <c r="AU49" s="52" t="str">
        <f>IF(AU48="","",VLOOKUP(AU48,'[2]シフト記号表（勤務時間帯）'!$D$6:$X$47,21,FALSE))</f>
        <v/>
      </c>
      <c r="AV49" s="53" t="str">
        <f>IF(AV48="","",VLOOKUP(AV48,'[2]シフト記号表（勤務時間帯）'!$D$6:$X$47,21,FALSE))</f>
        <v/>
      </c>
      <c r="AW49" s="51" t="str">
        <f>IF(AW48="","",VLOOKUP(AW48,'[2]シフト記号表（勤務時間帯）'!$D$6:$X$47,21,FALSE))</f>
        <v/>
      </c>
      <c r="AX49" s="52" t="str">
        <f>IF(AX48="","",VLOOKUP(AX48,'[2]シフト記号表（勤務時間帯）'!$D$6:$X$47,21,FALSE))</f>
        <v/>
      </c>
      <c r="AY49" s="52" t="str">
        <f>IF(AY48="","",VLOOKUP(AY48,'[2]シフト記号表（勤務時間帯）'!$D$6:$X$47,21,FALSE))</f>
        <v/>
      </c>
      <c r="AZ49" s="434">
        <f>IF($BC$3="４週",SUM(U49:AV49),IF($BC$3="暦月",SUM(U49:AY49),""))</f>
        <v>0</v>
      </c>
      <c r="BA49" s="435"/>
      <c r="BB49" s="436">
        <f>IF($BC$3="４週",AZ49/4,IF($BC$3="暦月",(AZ49/($BC$8/7)),""))</f>
        <v>0</v>
      </c>
      <c r="BC49" s="435"/>
      <c r="BD49" s="306"/>
      <c r="BE49" s="307"/>
      <c r="BF49" s="307"/>
      <c r="BG49" s="307"/>
      <c r="BH49" s="308"/>
    </row>
    <row r="50" spans="2:60" ht="20.25" customHeight="1" x14ac:dyDescent="0.45">
      <c r="B50" s="133"/>
      <c r="C50" s="276"/>
      <c r="D50" s="277"/>
      <c r="E50" s="278"/>
      <c r="F50" s="134"/>
      <c r="G50" s="135">
        <f>C48</f>
        <v>0</v>
      </c>
      <c r="H50" s="301"/>
      <c r="I50" s="463"/>
      <c r="J50" s="464"/>
      <c r="K50" s="464"/>
      <c r="L50" s="465"/>
      <c r="M50" s="466"/>
      <c r="N50" s="467"/>
      <c r="O50" s="468"/>
      <c r="P50" s="157" t="s">
        <v>69</v>
      </c>
      <c r="Q50" s="158"/>
      <c r="R50" s="158"/>
      <c r="S50" s="159"/>
      <c r="T50" s="160"/>
      <c r="U50" s="55" t="str">
        <f>IF(U48="","",VLOOKUP(U48,'[2]シフト記号表（勤務時間帯）'!$D$6:$Z$47,23,FALSE))</f>
        <v/>
      </c>
      <c r="V50" s="56" t="str">
        <f>IF(V48="","",VLOOKUP(V48,'[2]シフト記号表（勤務時間帯）'!$D$6:$Z$47,23,FALSE))</f>
        <v/>
      </c>
      <c r="W50" s="56" t="str">
        <f>IF(W48="","",VLOOKUP(W48,'[2]シフト記号表（勤務時間帯）'!$D$6:$Z$47,23,FALSE))</f>
        <v/>
      </c>
      <c r="X50" s="56" t="str">
        <f>IF(X48="","",VLOOKUP(X48,'[2]シフト記号表（勤務時間帯）'!$D$6:$Z$47,23,FALSE))</f>
        <v/>
      </c>
      <c r="Y50" s="56" t="str">
        <f>IF(Y48="","",VLOOKUP(Y48,'[2]シフト記号表（勤務時間帯）'!$D$6:$Z$47,23,FALSE))</f>
        <v/>
      </c>
      <c r="Z50" s="56" t="str">
        <f>IF(Z48="","",VLOOKUP(Z48,'[2]シフト記号表（勤務時間帯）'!$D$6:$Z$47,23,FALSE))</f>
        <v/>
      </c>
      <c r="AA50" s="57" t="str">
        <f>IF(AA48="","",VLOOKUP(AA48,'[2]シフト記号表（勤務時間帯）'!$D$6:$Z$47,23,FALSE))</f>
        <v/>
      </c>
      <c r="AB50" s="55" t="str">
        <f>IF(AB48="","",VLOOKUP(AB48,'[2]シフト記号表（勤務時間帯）'!$D$6:$Z$47,23,FALSE))</f>
        <v/>
      </c>
      <c r="AC50" s="56" t="str">
        <f>IF(AC48="","",VLOOKUP(AC48,'[2]シフト記号表（勤務時間帯）'!$D$6:$Z$47,23,FALSE))</f>
        <v/>
      </c>
      <c r="AD50" s="56" t="str">
        <f>IF(AD48="","",VLOOKUP(AD48,'[2]シフト記号表（勤務時間帯）'!$D$6:$Z$47,23,FALSE))</f>
        <v/>
      </c>
      <c r="AE50" s="56" t="str">
        <f>IF(AE48="","",VLOOKUP(AE48,'[2]シフト記号表（勤務時間帯）'!$D$6:$Z$47,23,FALSE))</f>
        <v/>
      </c>
      <c r="AF50" s="56" t="str">
        <f>IF(AF48="","",VLOOKUP(AF48,'[2]シフト記号表（勤務時間帯）'!$D$6:$Z$47,23,FALSE))</f>
        <v/>
      </c>
      <c r="AG50" s="56" t="str">
        <f>IF(AG48="","",VLOOKUP(AG48,'[2]シフト記号表（勤務時間帯）'!$D$6:$Z$47,23,FALSE))</f>
        <v/>
      </c>
      <c r="AH50" s="57" t="str">
        <f>IF(AH48="","",VLOOKUP(AH48,'[2]シフト記号表（勤務時間帯）'!$D$6:$Z$47,23,FALSE))</f>
        <v/>
      </c>
      <c r="AI50" s="55" t="str">
        <f>IF(AI48="","",VLOOKUP(AI48,'[2]シフト記号表（勤務時間帯）'!$D$6:$Z$47,23,FALSE))</f>
        <v/>
      </c>
      <c r="AJ50" s="56" t="str">
        <f>IF(AJ48="","",VLOOKUP(AJ48,'[2]シフト記号表（勤務時間帯）'!$D$6:$Z$47,23,FALSE))</f>
        <v/>
      </c>
      <c r="AK50" s="56" t="str">
        <f>IF(AK48="","",VLOOKUP(AK48,'[2]シフト記号表（勤務時間帯）'!$D$6:$Z$47,23,FALSE))</f>
        <v/>
      </c>
      <c r="AL50" s="56" t="str">
        <f>IF(AL48="","",VLOOKUP(AL48,'[2]シフト記号表（勤務時間帯）'!$D$6:$Z$47,23,FALSE))</f>
        <v/>
      </c>
      <c r="AM50" s="56" t="str">
        <f>IF(AM48="","",VLOOKUP(AM48,'[2]シフト記号表（勤務時間帯）'!$D$6:$Z$47,23,FALSE))</f>
        <v/>
      </c>
      <c r="AN50" s="56" t="str">
        <f>IF(AN48="","",VLOOKUP(AN48,'[2]シフト記号表（勤務時間帯）'!$D$6:$Z$47,23,FALSE))</f>
        <v/>
      </c>
      <c r="AO50" s="57" t="str">
        <f>IF(AO48="","",VLOOKUP(AO48,'[2]シフト記号表（勤務時間帯）'!$D$6:$Z$47,23,FALSE))</f>
        <v/>
      </c>
      <c r="AP50" s="55" t="str">
        <f>IF(AP48="","",VLOOKUP(AP48,'[2]シフト記号表（勤務時間帯）'!$D$6:$Z$47,23,FALSE))</f>
        <v/>
      </c>
      <c r="AQ50" s="56" t="str">
        <f>IF(AQ48="","",VLOOKUP(AQ48,'[2]シフト記号表（勤務時間帯）'!$D$6:$Z$47,23,FALSE))</f>
        <v/>
      </c>
      <c r="AR50" s="56" t="str">
        <f>IF(AR48="","",VLOOKUP(AR48,'[2]シフト記号表（勤務時間帯）'!$D$6:$Z$47,23,FALSE))</f>
        <v/>
      </c>
      <c r="AS50" s="56" t="str">
        <f>IF(AS48="","",VLOOKUP(AS48,'[2]シフト記号表（勤務時間帯）'!$D$6:$Z$47,23,FALSE))</f>
        <v/>
      </c>
      <c r="AT50" s="56" t="str">
        <f>IF(AT48="","",VLOOKUP(AT48,'[2]シフト記号表（勤務時間帯）'!$D$6:$Z$47,23,FALSE))</f>
        <v/>
      </c>
      <c r="AU50" s="56" t="str">
        <f>IF(AU48="","",VLOOKUP(AU48,'[2]シフト記号表（勤務時間帯）'!$D$6:$Z$47,23,FALSE))</f>
        <v/>
      </c>
      <c r="AV50" s="57" t="str">
        <f>IF(AV48="","",VLOOKUP(AV48,'[2]シフト記号表（勤務時間帯）'!$D$6:$Z$47,23,FALSE))</f>
        <v/>
      </c>
      <c r="AW50" s="55" t="str">
        <f>IF(AW48="","",VLOOKUP(AW48,'[2]シフト記号表（勤務時間帯）'!$D$6:$Z$47,23,FALSE))</f>
        <v/>
      </c>
      <c r="AX50" s="56" t="str">
        <f>IF(AX48="","",VLOOKUP(AX48,'[2]シフト記号表（勤務時間帯）'!$D$6:$Z$47,23,FALSE))</f>
        <v/>
      </c>
      <c r="AY50" s="56" t="str">
        <f>IF(AY48="","",VLOOKUP(AY48,'[2]シフト記号表（勤務時間帯）'!$D$6:$Z$47,23,FALSE))</f>
        <v/>
      </c>
      <c r="AZ50" s="437">
        <f>IF($BC$3="４週",SUM(U50:AV50),IF($BC$3="暦月",SUM(U50:AY50),""))</f>
        <v>0</v>
      </c>
      <c r="BA50" s="438"/>
      <c r="BB50" s="439">
        <f>IF($BC$3="４週",AZ50/4,IF($BC$3="暦月",(AZ50/($BC$8/7)),""))</f>
        <v>0</v>
      </c>
      <c r="BC50" s="438"/>
      <c r="BD50" s="309"/>
      <c r="BE50" s="310"/>
      <c r="BF50" s="310"/>
      <c r="BG50" s="310"/>
      <c r="BH50" s="311"/>
    </row>
    <row r="51" spans="2:60" ht="20.25" customHeight="1" x14ac:dyDescent="0.45">
      <c r="B51" s="140"/>
      <c r="C51" s="270"/>
      <c r="D51" s="271"/>
      <c r="E51" s="272"/>
      <c r="F51" s="128"/>
      <c r="G51" s="50"/>
      <c r="H51" s="443"/>
      <c r="I51" s="444"/>
      <c r="J51" s="445"/>
      <c r="K51" s="445"/>
      <c r="L51" s="446"/>
      <c r="M51" s="453"/>
      <c r="N51" s="454"/>
      <c r="O51" s="455"/>
      <c r="P51" s="143" t="s">
        <v>67</v>
      </c>
      <c r="Q51" s="150"/>
      <c r="R51" s="150"/>
      <c r="S51" s="151"/>
      <c r="T51" s="156"/>
      <c r="U51" s="147"/>
      <c r="V51" s="148"/>
      <c r="W51" s="148"/>
      <c r="X51" s="148"/>
      <c r="Y51" s="148"/>
      <c r="Z51" s="148"/>
      <c r="AA51" s="149"/>
      <c r="AB51" s="147"/>
      <c r="AC51" s="148"/>
      <c r="AD51" s="148"/>
      <c r="AE51" s="148"/>
      <c r="AF51" s="148"/>
      <c r="AG51" s="148"/>
      <c r="AH51" s="149"/>
      <c r="AI51" s="147"/>
      <c r="AJ51" s="148"/>
      <c r="AK51" s="148"/>
      <c r="AL51" s="148"/>
      <c r="AM51" s="148"/>
      <c r="AN51" s="148"/>
      <c r="AO51" s="149"/>
      <c r="AP51" s="147"/>
      <c r="AQ51" s="148"/>
      <c r="AR51" s="148"/>
      <c r="AS51" s="148"/>
      <c r="AT51" s="148"/>
      <c r="AU51" s="148"/>
      <c r="AV51" s="149"/>
      <c r="AW51" s="147"/>
      <c r="AX51" s="148"/>
      <c r="AY51" s="148"/>
      <c r="AZ51" s="462"/>
      <c r="BA51" s="433"/>
      <c r="BB51" s="432"/>
      <c r="BC51" s="433"/>
      <c r="BD51" s="303"/>
      <c r="BE51" s="304"/>
      <c r="BF51" s="304"/>
      <c r="BG51" s="304"/>
      <c r="BH51" s="305"/>
    </row>
    <row r="52" spans="2:60" ht="20.25" customHeight="1" x14ac:dyDescent="0.45">
      <c r="B52" s="127">
        <f>B49+1</f>
        <v>11</v>
      </c>
      <c r="C52" s="273"/>
      <c r="D52" s="274"/>
      <c r="E52" s="275"/>
      <c r="F52" s="128">
        <f>C51</f>
        <v>0</v>
      </c>
      <c r="G52" s="50"/>
      <c r="H52" s="280"/>
      <c r="I52" s="447"/>
      <c r="J52" s="448"/>
      <c r="K52" s="448"/>
      <c r="L52" s="449"/>
      <c r="M52" s="456"/>
      <c r="N52" s="457"/>
      <c r="O52" s="458"/>
      <c r="P52" s="129" t="s">
        <v>68</v>
      </c>
      <c r="Q52" s="130"/>
      <c r="R52" s="130"/>
      <c r="S52" s="131"/>
      <c r="T52" s="132"/>
      <c r="U52" s="51" t="str">
        <f>IF(U51="","",VLOOKUP(U51,'[2]シフト記号表（勤務時間帯）'!$D$6:$X$47,21,FALSE))</f>
        <v/>
      </c>
      <c r="V52" s="52" t="str">
        <f>IF(V51="","",VLOOKUP(V51,'[2]シフト記号表（勤務時間帯）'!$D$6:$X$47,21,FALSE))</f>
        <v/>
      </c>
      <c r="W52" s="52" t="str">
        <f>IF(W51="","",VLOOKUP(W51,'[2]シフト記号表（勤務時間帯）'!$D$6:$X$47,21,FALSE))</f>
        <v/>
      </c>
      <c r="X52" s="52" t="str">
        <f>IF(X51="","",VLOOKUP(X51,'[2]シフト記号表（勤務時間帯）'!$D$6:$X$47,21,FALSE))</f>
        <v/>
      </c>
      <c r="Y52" s="52" t="str">
        <f>IF(Y51="","",VLOOKUP(Y51,'[2]シフト記号表（勤務時間帯）'!$D$6:$X$47,21,FALSE))</f>
        <v/>
      </c>
      <c r="Z52" s="52" t="str">
        <f>IF(Z51="","",VLOOKUP(Z51,'[2]シフト記号表（勤務時間帯）'!$D$6:$X$47,21,FALSE))</f>
        <v/>
      </c>
      <c r="AA52" s="53" t="str">
        <f>IF(AA51="","",VLOOKUP(AA51,'[2]シフト記号表（勤務時間帯）'!$D$6:$X$47,21,FALSE))</f>
        <v/>
      </c>
      <c r="AB52" s="51" t="str">
        <f>IF(AB51="","",VLOOKUP(AB51,'[2]シフト記号表（勤務時間帯）'!$D$6:$X$47,21,FALSE))</f>
        <v/>
      </c>
      <c r="AC52" s="52" t="str">
        <f>IF(AC51="","",VLOOKUP(AC51,'[2]シフト記号表（勤務時間帯）'!$D$6:$X$47,21,FALSE))</f>
        <v/>
      </c>
      <c r="AD52" s="52" t="str">
        <f>IF(AD51="","",VLOOKUP(AD51,'[2]シフト記号表（勤務時間帯）'!$D$6:$X$47,21,FALSE))</f>
        <v/>
      </c>
      <c r="AE52" s="52" t="str">
        <f>IF(AE51="","",VLOOKUP(AE51,'[2]シフト記号表（勤務時間帯）'!$D$6:$X$47,21,FALSE))</f>
        <v/>
      </c>
      <c r="AF52" s="52" t="str">
        <f>IF(AF51="","",VLOOKUP(AF51,'[2]シフト記号表（勤務時間帯）'!$D$6:$X$47,21,FALSE))</f>
        <v/>
      </c>
      <c r="AG52" s="52" t="str">
        <f>IF(AG51="","",VLOOKUP(AG51,'[2]シフト記号表（勤務時間帯）'!$D$6:$X$47,21,FALSE))</f>
        <v/>
      </c>
      <c r="AH52" s="53" t="str">
        <f>IF(AH51="","",VLOOKUP(AH51,'[2]シフト記号表（勤務時間帯）'!$D$6:$X$47,21,FALSE))</f>
        <v/>
      </c>
      <c r="AI52" s="51" t="str">
        <f>IF(AI51="","",VLOOKUP(AI51,'[2]シフト記号表（勤務時間帯）'!$D$6:$X$47,21,FALSE))</f>
        <v/>
      </c>
      <c r="AJ52" s="52" t="str">
        <f>IF(AJ51="","",VLOOKUP(AJ51,'[2]シフト記号表（勤務時間帯）'!$D$6:$X$47,21,FALSE))</f>
        <v/>
      </c>
      <c r="AK52" s="52" t="str">
        <f>IF(AK51="","",VLOOKUP(AK51,'[2]シフト記号表（勤務時間帯）'!$D$6:$X$47,21,FALSE))</f>
        <v/>
      </c>
      <c r="AL52" s="52" t="str">
        <f>IF(AL51="","",VLOOKUP(AL51,'[2]シフト記号表（勤務時間帯）'!$D$6:$X$47,21,FALSE))</f>
        <v/>
      </c>
      <c r="AM52" s="52" t="str">
        <f>IF(AM51="","",VLOOKUP(AM51,'[2]シフト記号表（勤務時間帯）'!$D$6:$X$47,21,FALSE))</f>
        <v/>
      </c>
      <c r="AN52" s="52" t="str">
        <f>IF(AN51="","",VLOOKUP(AN51,'[2]シフト記号表（勤務時間帯）'!$D$6:$X$47,21,FALSE))</f>
        <v/>
      </c>
      <c r="AO52" s="53" t="str">
        <f>IF(AO51="","",VLOOKUP(AO51,'[2]シフト記号表（勤務時間帯）'!$D$6:$X$47,21,FALSE))</f>
        <v/>
      </c>
      <c r="AP52" s="51" t="str">
        <f>IF(AP51="","",VLOOKUP(AP51,'[2]シフト記号表（勤務時間帯）'!$D$6:$X$47,21,FALSE))</f>
        <v/>
      </c>
      <c r="AQ52" s="52" t="str">
        <f>IF(AQ51="","",VLOOKUP(AQ51,'[2]シフト記号表（勤務時間帯）'!$D$6:$X$47,21,FALSE))</f>
        <v/>
      </c>
      <c r="AR52" s="52" t="str">
        <f>IF(AR51="","",VLOOKUP(AR51,'[2]シフト記号表（勤務時間帯）'!$D$6:$X$47,21,FALSE))</f>
        <v/>
      </c>
      <c r="AS52" s="52" t="str">
        <f>IF(AS51="","",VLOOKUP(AS51,'[2]シフト記号表（勤務時間帯）'!$D$6:$X$47,21,FALSE))</f>
        <v/>
      </c>
      <c r="AT52" s="52" t="str">
        <f>IF(AT51="","",VLOOKUP(AT51,'[2]シフト記号表（勤務時間帯）'!$D$6:$X$47,21,FALSE))</f>
        <v/>
      </c>
      <c r="AU52" s="52" t="str">
        <f>IF(AU51="","",VLOOKUP(AU51,'[2]シフト記号表（勤務時間帯）'!$D$6:$X$47,21,FALSE))</f>
        <v/>
      </c>
      <c r="AV52" s="53" t="str">
        <f>IF(AV51="","",VLOOKUP(AV51,'[2]シフト記号表（勤務時間帯）'!$D$6:$X$47,21,FALSE))</f>
        <v/>
      </c>
      <c r="AW52" s="51" t="str">
        <f>IF(AW51="","",VLOOKUP(AW51,'[2]シフト記号表（勤務時間帯）'!$D$6:$X$47,21,FALSE))</f>
        <v/>
      </c>
      <c r="AX52" s="52" t="str">
        <f>IF(AX51="","",VLOOKUP(AX51,'[2]シフト記号表（勤務時間帯）'!$D$6:$X$47,21,FALSE))</f>
        <v/>
      </c>
      <c r="AY52" s="52" t="str">
        <f>IF(AY51="","",VLOOKUP(AY51,'[2]シフト記号表（勤務時間帯）'!$D$6:$X$47,21,FALSE))</f>
        <v/>
      </c>
      <c r="AZ52" s="434">
        <f>IF($BC$3="４週",SUM(U52:AV52),IF($BC$3="暦月",SUM(U52:AY52),""))</f>
        <v>0</v>
      </c>
      <c r="BA52" s="435"/>
      <c r="BB52" s="436">
        <f>IF($BC$3="４週",AZ52/4,IF($BC$3="暦月",(AZ52/($BC$8/7)),""))</f>
        <v>0</v>
      </c>
      <c r="BC52" s="435"/>
      <c r="BD52" s="306"/>
      <c r="BE52" s="307"/>
      <c r="BF52" s="307"/>
      <c r="BG52" s="307"/>
      <c r="BH52" s="308"/>
    </row>
    <row r="53" spans="2:60" ht="20.25" customHeight="1" x14ac:dyDescent="0.45">
      <c r="B53" s="133"/>
      <c r="C53" s="276"/>
      <c r="D53" s="277"/>
      <c r="E53" s="278"/>
      <c r="F53" s="134"/>
      <c r="G53" s="135">
        <f>C51</f>
        <v>0</v>
      </c>
      <c r="H53" s="301"/>
      <c r="I53" s="463"/>
      <c r="J53" s="464"/>
      <c r="K53" s="464"/>
      <c r="L53" s="465"/>
      <c r="M53" s="466"/>
      <c r="N53" s="467"/>
      <c r="O53" s="468"/>
      <c r="P53" s="157" t="s">
        <v>69</v>
      </c>
      <c r="Q53" s="158"/>
      <c r="R53" s="158"/>
      <c r="S53" s="159"/>
      <c r="T53" s="160"/>
      <c r="U53" s="55" t="str">
        <f>IF(U51="","",VLOOKUP(U51,'[2]シフト記号表（勤務時間帯）'!$D$6:$Z$47,23,FALSE))</f>
        <v/>
      </c>
      <c r="V53" s="56" t="str">
        <f>IF(V51="","",VLOOKUP(V51,'[2]シフト記号表（勤務時間帯）'!$D$6:$Z$47,23,FALSE))</f>
        <v/>
      </c>
      <c r="W53" s="56" t="str">
        <f>IF(W51="","",VLOOKUP(W51,'[2]シフト記号表（勤務時間帯）'!$D$6:$Z$47,23,FALSE))</f>
        <v/>
      </c>
      <c r="X53" s="56" t="str">
        <f>IF(X51="","",VLOOKUP(X51,'[2]シフト記号表（勤務時間帯）'!$D$6:$Z$47,23,FALSE))</f>
        <v/>
      </c>
      <c r="Y53" s="56" t="str">
        <f>IF(Y51="","",VLOOKUP(Y51,'[2]シフト記号表（勤務時間帯）'!$D$6:$Z$47,23,FALSE))</f>
        <v/>
      </c>
      <c r="Z53" s="56" t="str">
        <f>IF(Z51="","",VLOOKUP(Z51,'[2]シフト記号表（勤務時間帯）'!$D$6:$Z$47,23,FALSE))</f>
        <v/>
      </c>
      <c r="AA53" s="57" t="str">
        <f>IF(AA51="","",VLOOKUP(AA51,'[2]シフト記号表（勤務時間帯）'!$D$6:$Z$47,23,FALSE))</f>
        <v/>
      </c>
      <c r="AB53" s="55" t="str">
        <f>IF(AB51="","",VLOOKUP(AB51,'[2]シフト記号表（勤務時間帯）'!$D$6:$Z$47,23,FALSE))</f>
        <v/>
      </c>
      <c r="AC53" s="56" t="str">
        <f>IF(AC51="","",VLOOKUP(AC51,'[2]シフト記号表（勤務時間帯）'!$D$6:$Z$47,23,FALSE))</f>
        <v/>
      </c>
      <c r="AD53" s="56" t="str">
        <f>IF(AD51="","",VLOOKUP(AD51,'[2]シフト記号表（勤務時間帯）'!$D$6:$Z$47,23,FALSE))</f>
        <v/>
      </c>
      <c r="AE53" s="56" t="str">
        <f>IF(AE51="","",VLOOKUP(AE51,'[2]シフト記号表（勤務時間帯）'!$D$6:$Z$47,23,FALSE))</f>
        <v/>
      </c>
      <c r="AF53" s="56" t="str">
        <f>IF(AF51="","",VLOOKUP(AF51,'[2]シフト記号表（勤務時間帯）'!$D$6:$Z$47,23,FALSE))</f>
        <v/>
      </c>
      <c r="AG53" s="56" t="str">
        <f>IF(AG51="","",VLOOKUP(AG51,'[2]シフト記号表（勤務時間帯）'!$D$6:$Z$47,23,FALSE))</f>
        <v/>
      </c>
      <c r="AH53" s="57" t="str">
        <f>IF(AH51="","",VLOOKUP(AH51,'[2]シフト記号表（勤務時間帯）'!$D$6:$Z$47,23,FALSE))</f>
        <v/>
      </c>
      <c r="AI53" s="55" t="str">
        <f>IF(AI51="","",VLOOKUP(AI51,'[2]シフト記号表（勤務時間帯）'!$D$6:$Z$47,23,FALSE))</f>
        <v/>
      </c>
      <c r="AJ53" s="56" t="str">
        <f>IF(AJ51="","",VLOOKUP(AJ51,'[2]シフト記号表（勤務時間帯）'!$D$6:$Z$47,23,FALSE))</f>
        <v/>
      </c>
      <c r="AK53" s="56" t="str">
        <f>IF(AK51="","",VLOOKUP(AK51,'[2]シフト記号表（勤務時間帯）'!$D$6:$Z$47,23,FALSE))</f>
        <v/>
      </c>
      <c r="AL53" s="56" t="str">
        <f>IF(AL51="","",VLOOKUP(AL51,'[2]シフト記号表（勤務時間帯）'!$D$6:$Z$47,23,FALSE))</f>
        <v/>
      </c>
      <c r="AM53" s="56" t="str">
        <f>IF(AM51="","",VLOOKUP(AM51,'[2]シフト記号表（勤務時間帯）'!$D$6:$Z$47,23,FALSE))</f>
        <v/>
      </c>
      <c r="AN53" s="56" t="str">
        <f>IF(AN51="","",VLOOKUP(AN51,'[2]シフト記号表（勤務時間帯）'!$D$6:$Z$47,23,FALSE))</f>
        <v/>
      </c>
      <c r="AO53" s="57" t="str">
        <f>IF(AO51="","",VLOOKUP(AO51,'[2]シフト記号表（勤務時間帯）'!$D$6:$Z$47,23,FALSE))</f>
        <v/>
      </c>
      <c r="AP53" s="55" t="str">
        <f>IF(AP51="","",VLOOKUP(AP51,'[2]シフト記号表（勤務時間帯）'!$D$6:$Z$47,23,FALSE))</f>
        <v/>
      </c>
      <c r="AQ53" s="56" t="str">
        <f>IF(AQ51="","",VLOOKUP(AQ51,'[2]シフト記号表（勤務時間帯）'!$D$6:$Z$47,23,FALSE))</f>
        <v/>
      </c>
      <c r="AR53" s="56" t="str">
        <f>IF(AR51="","",VLOOKUP(AR51,'[2]シフト記号表（勤務時間帯）'!$D$6:$Z$47,23,FALSE))</f>
        <v/>
      </c>
      <c r="AS53" s="56" t="str">
        <f>IF(AS51="","",VLOOKUP(AS51,'[2]シフト記号表（勤務時間帯）'!$D$6:$Z$47,23,FALSE))</f>
        <v/>
      </c>
      <c r="AT53" s="56" t="str">
        <f>IF(AT51="","",VLOOKUP(AT51,'[2]シフト記号表（勤務時間帯）'!$D$6:$Z$47,23,FALSE))</f>
        <v/>
      </c>
      <c r="AU53" s="56" t="str">
        <f>IF(AU51="","",VLOOKUP(AU51,'[2]シフト記号表（勤務時間帯）'!$D$6:$Z$47,23,FALSE))</f>
        <v/>
      </c>
      <c r="AV53" s="57" t="str">
        <f>IF(AV51="","",VLOOKUP(AV51,'[2]シフト記号表（勤務時間帯）'!$D$6:$Z$47,23,FALSE))</f>
        <v/>
      </c>
      <c r="AW53" s="55" t="str">
        <f>IF(AW51="","",VLOOKUP(AW51,'[2]シフト記号表（勤務時間帯）'!$D$6:$Z$47,23,FALSE))</f>
        <v/>
      </c>
      <c r="AX53" s="56" t="str">
        <f>IF(AX51="","",VLOOKUP(AX51,'[2]シフト記号表（勤務時間帯）'!$D$6:$Z$47,23,FALSE))</f>
        <v/>
      </c>
      <c r="AY53" s="56" t="str">
        <f>IF(AY51="","",VLOOKUP(AY51,'[2]シフト記号表（勤務時間帯）'!$D$6:$Z$47,23,FALSE))</f>
        <v/>
      </c>
      <c r="AZ53" s="437">
        <f>IF($BC$3="４週",SUM(U53:AV53),IF($BC$3="暦月",SUM(U53:AY53),""))</f>
        <v>0</v>
      </c>
      <c r="BA53" s="438"/>
      <c r="BB53" s="439">
        <f>IF($BC$3="４週",AZ53/4,IF($BC$3="暦月",(AZ53/($BC$8/7)),""))</f>
        <v>0</v>
      </c>
      <c r="BC53" s="438"/>
      <c r="BD53" s="309"/>
      <c r="BE53" s="310"/>
      <c r="BF53" s="310"/>
      <c r="BG53" s="310"/>
      <c r="BH53" s="311"/>
    </row>
    <row r="54" spans="2:60" ht="20.25" customHeight="1" x14ac:dyDescent="0.45">
      <c r="B54" s="140"/>
      <c r="C54" s="270"/>
      <c r="D54" s="271"/>
      <c r="E54" s="272"/>
      <c r="F54" s="128"/>
      <c r="G54" s="50"/>
      <c r="H54" s="443"/>
      <c r="I54" s="444"/>
      <c r="J54" s="445"/>
      <c r="K54" s="445"/>
      <c r="L54" s="446"/>
      <c r="M54" s="453"/>
      <c r="N54" s="454"/>
      <c r="O54" s="455"/>
      <c r="P54" s="143" t="s">
        <v>67</v>
      </c>
      <c r="Q54" s="150"/>
      <c r="R54" s="150"/>
      <c r="S54" s="151"/>
      <c r="T54" s="156"/>
      <c r="U54" s="147"/>
      <c r="V54" s="148"/>
      <c r="W54" s="148"/>
      <c r="X54" s="148"/>
      <c r="Y54" s="148"/>
      <c r="Z54" s="148"/>
      <c r="AA54" s="149"/>
      <c r="AB54" s="147"/>
      <c r="AC54" s="148"/>
      <c r="AD54" s="148"/>
      <c r="AE54" s="148"/>
      <c r="AF54" s="148"/>
      <c r="AG54" s="148"/>
      <c r="AH54" s="149"/>
      <c r="AI54" s="147"/>
      <c r="AJ54" s="148"/>
      <c r="AK54" s="148"/>
      <c r="AL54" s="148"/>
      <c r="AM54" s="148"/>
      <c r="AN54" s="148"/>
      <c r="AO54" s="149"/>
      <c r="AP54" s="147"/>
      <c r="AQ54" s="148"/>
      <c r="AR54" s="148"/>
      <c r="AS54" s="148"/>
      <c r="AT54" s="148"/>
      <c r="AU54" s="148"/>
      <c r="AV54" s="149"/>
      <c r="AW54" s="147"/>
      <c r="AX54" s="148"/>
      <c r="AY54" s="148"/>
      <c r="AZ54" s="462"/>
      <c r="BA54" s="433"/>
      <c r="BB54" s="432"/>
      <c r="BC54" s="433"/>
      <c r="BD54" s="303"/>
      <c r="BE54" s="304"/>
      <c r="BF54" s="304"/>
      <c r="BG54" s="304"/>
      <c r="BH54" s="305"/>
    </row>
    <row r="55" spans="2:60" ht="20.25" customHeight="1" x14ac:dyDescent="0.45">
      <c r="B55" s="127">
        <f>B52+1</f>
        <v>12</v>
      </c>
      <c r="C55" s="273"/>
      <c r="D55" s="274"/>
      <c r="E55" s="275"/>
      <c r="F55" s="128">
        <f>C54</f>
        <v>0</v>
      </c>
      <c r="G55" s="50"/>
      <c r="H55" s="280"/>
      <c r="I55" s="447"/>
      <c r="J55" s="448"/>
      <c r="K55" s="448"/>
      <c r="L55" s="449"/>
      <c r="M55" s="456"/>
      <c r="N55" s="457"/>
      <c r="O55" s="458"/>
      <c r="P55" s="129" t="s">
        <v>68</v>
      </c>
      <c r="Q55" s="130"/>
      <c r="R55" s="130"/>
      <c r="S55" s="131"/>
      <c r="T55" s="132"/>
      <c r="U55" s="51" t="str">
        <f>IF(U54="","",VLOOKUP(U54,'[2]シフト記号表（勤務時間帯）'!$D$6:$X$47,21,FALSE))</f>
        <v/>
      </c>
      <c r="V55" s="52" t="str">
        <f>IF(V54="","",VLOOKUP(V54,'[2]シフト記号表（勤務時間帯）'!$D$6:$X$47,21,FALSE))</f>
        <v/>
      </c>
      <c r="W55" s="52" t="str">
        <f>IF(W54="","",VLOOKUP(W54,'[2]シフト記号表（勤務時間帯）'!$D$6:$X$47,21,FALSE))</f>
        <v/>
      </c>
      <c r="X55" s="52" t="str">
        <f>IF(X54="","",VLOOKUP(X54,'[2]シフト記号表（勤務時間帯）'!$D$6:$X$47,21,FALSE))</f>
        <v/>
      </c>
      <c r="Y55" s="52" t="str">
        <f>IF(Y54="","",VLOOKUP(Y54,'[2]シフト記号表（勤務時間帯）'!$D$6:$X$47,21,FALSE))</f>
        <v/>
      </c>
      <c r="Z55" s="52" t="str">
        <f>IF(Z54="","",VLOOKUP(Z54,'[2]シフト記号表（勤務時間帯）'!$D$6:$X$47,21,FALSE))</f>
        <v/>
      </c>
      <c r="AA55" s="53" t="str">
        <f>IF(AA54="","",VLOOKUP(AA54,'[2]シフト記号表（勤務時間帯）'!$D$6:$X$47,21,FALSE))</f>
        <v/>
      </c>
      <c r="AB55" s="51" t="str">
        <f>IF(AB54="","",VLOOKUP(AB54,'[2]シフト記号表（勤務時間帯）'!$D$6:$X$47,21,FALSE))</f>
        <v/>
      </c>
      <c r="AC55" s="52" t="str">
        <f>IF(AC54="","",VLOOKUP(AC54,'[2]シフト記号表（勤務時間帯）'!$D$6:$X$47,21,FALSE))</f>
        <v/>
      </c>
      <c r="AD55" s="52" t="str">
        <f>IF(AD54="","",VLOOKUP(AD54,'[2]シフト記号表（勤務時間帯）'!$D$6:$X$47,21,FALSE))</f>
        <v/>
      </c>
      <c r="AE55" s="52" t="str">
        <f>IF(AE54="","",VLOOKUP(AE54,'[2]シフト記号表（勤務時間帯）'!$D$6:$X$47,21,FALSE))</f>
        <v/>
      </c>
      <c r="AF55" s="52" t="str">
        <f>IF(AF54="","",VLOOKUP(AF54,'[2]シフト記号表（勤務時間帯）'!$D$6:$X$47,21,FALSE))</f>
        <v/>
      </c>
      <c r="AG55" s="52" t="str">
        <f>IF(AG54="","",VLOOKUP(AG54,'[2]シフト記号表（勤務時間帯）'!$D$6:$X$47,21,FALSE))</f>
        <v/>
      </c>
      <c r="AH55" s="53" t="str">
        <f>IF(AH54="","",VLOOKUP(AH54,'[2]シフト記号表（勤務時間帯）'!$D$6:$X$47,21,FALSE))</f>
        <v/>
      </c>
      <c r="AI55" s="51" t="str">
        <f>IF(AI54="","",VLOOKUP(AI54,'[2]シフト記号表（勤務時間帯）'!$D$6:$X$47,21,FALSE))</f>
        <v/>
      </c>
      <c r="AJ55" s="52" t="str">
        <f>IF(AJ54="","",VLOOKUP(AJ54,'[2]シフト記号表（勤務時間帯）'!$D$6:$X$47,21,FALSE))</f>
        <v/>
      </c>
      <c r="AK55" s="52" t="str">
        <f>IF(AK54="","",VLOOKUP(AK54,'[2]シフト記号表（勤務時間帯）'!$D$6:$X$47,21,FALSE))</f>
        <v/>
      </c>
      <c r="AL55" s="52" t="str">
        <f>IF(AL54="","",VLOOKUP(AL54,'[2]シフト記号表（勤務時間帯）'!$D$6:$X$47,21,FALSE))</f>
        <v/>
      </c>
      <c r="AM55" s="52" t="str">
        <f>IF(AM54="","",VLOOKUP(AM54,'[2]シフト記号表（勤務時間帯）'!$D$6:$X$47,21,FALSE))</f>
        <v/>
      </c>
      <c r="AN55" s="52" t="str">
        <f>IF(AN54="","",VLOOKUP(AN54,'[2]シフト記号表（勤務時間帯）'!$D$6:$X$47,21,FALSE))</f>
        <v/>
      </c>
      <c r="AO55" s="53" t="str">
        <f>IF(AO54="","",VLOOKUP(AO54,'[2]シフト記号表（勤務時間帯）'!$D$6:$X$47,21,FALSE))</f>
        <v/>
      </c>
      <c r="AP55" s="51" t="str">
        <f>IF(AP54="","",VLOOKUP(AP54,'[2]シフト記号表（勤務時間帯）'!$D$6:$X$47,21,FALSE))</f>
        <v/>
      </c>
      <c r="AQ55" s="52" t="str">
        <f>IF(AQ54="","",VLOOKUP(AQ54,'[2]シフト記号表（勤務時間帯）'!$D$6:$X$47,21,FALSE))</f>
        <v/>
      </c>
      <c r="AR55" s="52" t="str">
        <f>IF(AR54="","",VLOOKUP(AR54,'[2]シフト記号表（勤務時間帯）'!$D$6:$X$47,21,FALSE))</f>
        <v/>
      </c>
      <c r="AS55" s="52" t="str">
        <f>IF(AS54="","",VLOOKUP(AS54,'[2]シフト記号表（勤務時間帯）'!$D$6:$X$47,21,FALSE))</f>
        <v/>
      </c>
      <c r="AT55" s="52" t="str">
        <f>IF(AT54="","",VLOOKUP(AT54,'[2]シフト記号表（勤務時間帯）'!$D$6:$X$47,21,FALSE))</f>
        <v/>
      </c>
      <c r="AU55" s="52" t="str">
        <f>IF(AU54="","",VLOOKUP(AU54,'[2]シフト記号表（勤務時間帯）'!$D$6:$X$47,21,FALSE))</f>
        <v/>
      </c>
      <c r="AV55" s="53" t="str">
        <f>IF(AV54="","",VLOOKUP(AV54,'[2]シフト記号表（勤務時間帯）'!$D$6:$X$47,21,FALSE))</f>
        <v/>
      </c>
      <c r="AW55" s="51" t="str">
        <f>IF(AW54="","",VLOOKUP(AW54,'[2]シフト記号表（勤務時間帯）'!$D$6:$X$47,21,FALSE))</f>
        <v/>
      </c>
      <c r="AX55" s="52" t="str">
        <f>IF(AX54="","",VLOOKUP(AX54,'[2]シフト記号表（勤務時間帯）'!$D$6:$X$47,21,FALSE))</f>
        <v/>
      </c>
      <c r="AY55" s="52" t="str">
        <f>IF(AY54="","",VLOOKUP(AY54,'[2]シフト記号表（勤務時間帯）'!$D$6:$X$47,21,FALSE))</f>
        <v/>
      </c>
      <c r="AZ55" s="434">
        <f>IF($BC$3="４週",SUM(U55:AV55),IF($BC$3="暦月",SUM(U55:AY55),""))</f>
        <v>0</v>
      </c>
      <c r="BA55" s="435"/>
      <c r="BB55" s="436">
        <f>IF($BC$3="４週",AZ55/4,IF($BC$3="暦月",(AZ55/($BC$8/7)),""))</f>
        <v>0</v>
      </c>
      <c r="BC55" s="435"/>
      <c r="BD55" s="306"/>
      <c r="BE55" s="307"/>
      <c r="BF55" s="307"/>
      <c r="BG55" s="307"/>
      <c r="BH55" s="308"/>
    </row>
    <row r="56" spans="2:60" ht="20.25" customHeight="1" x14ac:dyDescent="0.45">
      <c r="B56" s="133"/>
      <c r="C56" s="276"/>
      <c r="D56" s="277"/>
      <c r="E56" s="278"/>
      <c r="F56" s="134"/>
      <c r="G56" s="135">
        <f>C54</f>
        <v>0</v>
      </c>
      <c r="H56" s="301"/>
      <c r="I56" s="463"/>
      <c r="J56" s="464"/>
      <c r="K56" s="464"/>
      <c r="L56" s="465"/>
      <c r="M56" s="466"/>
      <c r="N56" s="467"/>
      <c r="O56" s="468"/>
      <c r="P56" s="157" t="s">
        <v>69</v>
      </c>
      <c r="Q56" s="158"/>
      <c r="R56" s="158"/>
      <c r="S56" s="159"/>
      <c r="T56" s="160"/>
      <c r="U56" s="55" t="str">
        <f>IF(U54="","",VLOOKUP(U54,'[2]シフト記号表（勤務時間帯）'!$D$6:$Z$47,23,FALSE))</f>
        <v/>
      </c>
      <c r="V56" s="56" t="str">
        <f>IF(V54="","",VLOOKUP(V54,'[2]シフト記号表（勤務時間帯）'!$D$6:$Z$47,23,FALSE))</f>
        <v/>
      </c>
      <c r="W56" s="56" t="str">
        <f>IF(W54="","",VLOOKUP(W54,'[2]シフト記号表（勤務時間帯）'!$D$6:$Z$47,23,FALSE))</f>
        <v/>
      </c>
      <c r="X56" s="56" t="str">
        <f>IF(X54="","",VLOOKUP(X54,'[2]シフト記号表（勤務時間帯）'!$D$6:$Z$47,23,FALSE))</f>
        <v/>
      </c>
      <c r="Y56" s="56" t="str">
        <f>IF(Y54="","",VLOOKUP(Y54,'[2]シフト記号表（勤務時間帯）'!$D$6:$Z$47,23,FALSE))</f>
        <v/>
      </c>
      <c r="Z56" s="56" t="str">
        <f>IF(Z54="","",VLOOKUP(Z54,'[2]シフト記号表（勤務時間帯）'!$D$6:$Z$47,23,FALSE))</f>
        <v/>
      </c>
      <c r="AA56" s="57" t="str">
        <f>IF(AA54="","",VLOOKUP(AA54,'[2]シフト記号表（勤務時間帯）'!$D$6:$Z$47,23,FALSE))</f>
        <v/>
      </c>
      <c r="AB56" s="55" t="str">
        <f>IF(AB54="","",VLOOKUP(AB54,'[2]シフト記号表（勤務時間帯）'!$D$6:$Z$47,23,FALSE))</f>
        <v/>
      </c>
      <c r="AC56" s="56" t="str">
        <f>IF(AC54="","",VLOOKUP(AC54,'[2]シフト記号表（勤務時間帯）'!$D$6:$Z$47,23,FALSE))</f>
        <v/>
      </c>
      <c r="AD56" s="56" t="str">
        <f>IF(AD54="","",VLOOKUP(AD54,'[2]シフト記号表（勤務時間帯）'!$D$6:$Z$47,23,FALSE))</f>
        <v/>
      </c>
      <c r="AE56" s="56" t="str">
        <f>IF(AE54="","",VLOOKUP(AE54,'[2]シフト記号表（勤務時間帯）'!$D$6:$Z$47,23,FALSE))</f>
        <v/>
      </c>
      <c r="AF56" s="56" t="str">
        <f>IF(AF54="","",VLOOKUP(AF54,'[2]シフト記号表（勤務時間帯）'!$D$6:$Z$47,23,FALSE))</f>
        <v/>
      </c>
      <c r="AG56" s="56" t="str">
        <f>IF(AG54="","",VLOOKUP(AG54,'[2]シフト記号表（勤務時間帯）'!$D$6:$Z$47,23,FALSE))</f>
        <v/>
      </c>
      <c r="AH56" s="57" t="str">
        <f>IF(AH54="","",VLOOKUP(AH54,'[2]シフト記号表（勤務時間帯）'!$D$6:$Z$47,23,FALSE))</f>
        <v/>
      </c>
      <c r="AI56" s="55" t="str">
        <f>IF(AI54="","",VLOOKUP(AI54,'[2]シフト記号表（勤務時間帯）'!$D$6:$Z$47,23,FALSE))</f>
        <v/>
      </c>
      <c r="AJ56" s="56" t="str">
        <f>IF(AJ54="","",VLOOKUP(AJ54,'[2]シフト記号表（勤務時間帯）'!$D$6:$Z$47,23,FALSE))</f>
        <v/>
      </c>
      <c r="AK56" s="56" t="str">
        <f>IF(AK54="","",VLOOKUP(AK54,'[2]シフト記号表（勤務時間帯）'!$D$6:$Z$47,23,FALSE))</f>
        <v/>
      </c>
      <c r="AL56" s="56" t="str">
        <f>IF(AL54="","",VLOOKUP(AL54,'[2]シフト記号表（勤務時間帯）'!$D$6:$Z$47,23,FALSE))</f>
        <v/>
      </c>
      <c r="AM56" s="56" t="str">
        <f>IF(AM54="","",VLOOKUP(AM54,'[2]シフト記号表（勤務時間帯）'!$D$6:$Z$47,23,FALSE))</f>
        <v/>
      </c>
      <c r="AN56" s="56" t="str">
        <f>IF(AN54="","",VLOOKUP(AN54,'[2]シフト記号表（勤務時間帯）'!$D$6:$Z$47,23,FALSE))</f>
        <v/>
      </c>
      <c r="AO56" s="57" t="str">
        <f>IF(AO54="","",VLOOKUP(AO54,'[2]シフト記号表（勤務時間帯）'!$D$6:$Z$47,23,FALSE))</f>
        <v/>
      </c>
      <c r="AP56" s="55" t="str">
        <f>IF(AP54="","",VLOOKUP(AP54,'[2]シフト記号表（勤務時間帯）'!$D$6:$Z$47,23,FALSE))</f>
        <v/>
      </c>
      <c r="AQ56" s="56" t="str">
        <f>IF(AQ54="","",VLOOKUP(AQ54,'[2]シフト記号表（勤務時間帯）'!$D$6:$Z$47,23,FALSE))</f>
        <v/>
      </c>
      <c r="AR56" s="56" t="str">
        <f>IF(AR54="","",VLOOKUP(AR54,'[2]シフト記号表（勤務時間帯）'!$D$6:$Z$47,23,FALSE))</f>
        <v/>
      </c>
      <c r="AS56" s="56" t="str">
        <f>IF(AS54="","",VLOOKUP(AS54,'[2]シフト記号表（勤務時間帯）'!$D$6:$Z$47,23,FALSE))</f>
        <v/>
      </c>
      <c r="AT56" s="56" t="str">
        <f>IF(AT54="","",VLOOKUP(AT54,'[2]シフト記号表（勤務時間帯）'!$D$6:$Z$47,23,FALSE))</f>
        <v/>
      </c>
      <c r="AU56" s="56" t="str">
        <f>IF(AU54="","",VLOOKUP(AU54,'[2]シフト記号表（勤務時間帯）'!$D$6:$Z$47,23,FALSE))</f>
        <v/>
      </c>
      <c r="AV56" s="57" t="str">
        <f>IF(AV54="","",VLOOKUP(AV54,'[2]シフト記号表（勤務時間帯）'!$D$6:$Z$47,23,FALSE))</f>
        <v/>
      </c>
      <c r="AW56" s="55" t="str">
        <f>IF(AW54="","",VLOOKUP(AW54,'[2]シフト記号表（勤務時間帯）'!$D$6:$Z$47,23,FALSE))</f>
        <v/>
      </c>
      <c r="AX56" s="56" t="str">
        <f>IF(AX54="","",VLOOKUP(AX54,'[2]シフト記号表（勤務時間帯）'!$D$6:$Z$47,23,FALSE))</f>
        <v/>
      </c>
      <c r="AY56" s="56" t="str">
        <f>IF(AY54="","",VLOOKUP(AY54,'[2]シフト記号表（勤務時間帯）'!$D$6:$Z$47,23,FALSE))</f>
        <v/>
      </c>
      <c r="AZ56" s="437">
        <f>IF($BC$3="４週",SUM(U56:AV56),IF($BC$3="暦月",SUM(U56:AY56),""))</f>
        <v>0</v>
      </c>
      <c r="BA56" s="438"/>
      <c r="BB56" s="439">
        <f>IF($BC$3="４週",AZ56/4,IF($BC$3="暦月",(AZ56/($BC$8/7)),""))</f>
        <v>0</v>
      </c>
      <c r="BC56" s="438"/>
      <c r="BD56" s="309"/>
      <c r="BE56" s="310"/>
      <c r="BF56" s="310"/>
      <c r="BG56" s="310"/>
      <c r="BH56" s="311"/>
    </row>
    <row r="57" spans="2:60" ht="20.25" customHeight="1" x14ac:dyDescent="0.45">
      <c r="B57" s="140"/>
      <c r="C57" s="270"/>
      <c r="D57" s="271"/>
      <c r="E57" s="272"/>
      <c r="F57" s="128"/>
      <c r="G57" s="50"/>
      <c r="H57" s="443"/>
      <c r="I57" s="444"/>
      <c r="J57" s="445"/>
      <c r="K57" s="445"/>
      <c r="L57" s="446"/>
      <c r="M57" s="453"/>
      <c r="N57" s="454"/>
      <c r="O57" s="455"/>
      <c r="P57" s="143" t="s">
        <v>67</v>
      </c>
      <c r="Q57" s="150"/>
      <c r="R57" s="150"/>
      <c r="S57" s="151"/>
      <c r="T57" s="156"/>
      <c r="U57" s="147"/>
      <c r="V57" s="148"/>
      <c r="W57" s="148"/>
      <c r="X57" s="148"/>
      <c r="Y57" s="148"/>
      <c r="Z57" s="148"/>
      <c r="AA57" s="149"/>
      <c r="AB57" s="147"/>
      <c r="AC57" s="148"/>
      <c r="AD57" s="148"/>
      <c r="AE57" s="148"/>
      <c r="AF57" s="148"/>
      <c r="AG57" s="148"/>
      <c r="AH57" s="149"/>
      <c r="AI57" s="147"/>
      <c r="AJ57" s="148"/>
      <c r="AK57" s="148"/>
      <c r="AL57" s="148"/>
      <c r="AM57" s="148"/>
      <c r="AN57" s="148"/>
      <c r="AO57" s="149"/>
      <c r="AP57" s="147"/>
      <c r="AQ57" s="148"/>
      <c r="AR57" s="148"/>
      <c r="AS57" s="148"/>
      <c r="AT57" s="148"/>
      <c r="AU57" s="148"/>
      <c r="AV57" s="149"/>
      <c r="AW57" s="147"/>
      <c r="AX57" s="148"/>
      <c r="AY57" s="148"/>
      <c r="AZ57" s="462"/>
      <c r="BA57" s="433"/>
      <c r="BB57" s="432"/>
      <c r="BC57" s="433"/>
      <c r="BD57" s="303"/>
      <c r="BE57" s="304"/>
      <c r="BF57" s="304"/>
      <c r="BG57" s="304"/>
      <c r="BH57" s="305"/>
    </row>
    <row r="58" spans="2:60" ht="20.25" customHeight="1" x14ac:dyDescent="0.45">
      <c r="B58" s="127">
        <f>B55+1</f>
        <v>13</v>
      </c>
      <c r="C58" s="273"/>
      <c r="D58" s="274"/>
      <c r="E58" s="275"/>
      <c r="F58" s="128">
        <f>C57</f>
        <v>0</v>
      </c>
      <c r="G58" s="50"/>
      <c r="H58" s="280"/>
      <c r="I58" s="447"/>
      <c r="J58" s="448"/>
      <c r="K58" s="448"/>
      <c r="L58" s="449"/>
      <c r="M58" s="456"/>
      <c r="N58" s="457"/>
      <c r="O58" s="458"/>
      <c r="P58" s="129" t="s">
        <v>68</v>
      </c>
      <c r="Q58" s="130"/>
      <c r="R58" s="130"/>
      <c r="S58" s="131"/>
      <c r="T58" s="132"/>
      <c r="U58" s="51" t="str">
        <f>IF(U57="","",VLOOKUP(U57,'[2]シフト記号表（勤務時間帯）'!$D$6:$X$47,21,FALSE))</f>
        <v/>
      </c>
      <c r="V58" s="52" t="str">
        <f>IF(V57="","",VLOOKUP(V57,'[2]シフト記号表（勤務時間帯）'!$D$6:$X$47,21,FALSE))</f>
        <v/>
      </c>
      <c r="W58" s="52" t="str">
        <f>IF(W57="","",VLOOKUP(W57,'[2]シフト記号表（勤務時間帯）'!$D$6:$X$47,21,FALSE))</f>
        <v/>
      </c>
      <c r="X58" s="52" t="str">
        <f>IF(X57="","",VLOOKUP(X57,'[2]シフト記号表（勤務時間帯）'!$D$6:$X$47,21,FALSE))</f>
        <v/>
      </c>
      <c r="Y58" s="52" t="str">
        <f>IF(Y57="","",VLOOKUP(Y57,'[2]シフト記号表（勤務時間帯）'!$D$6:$X$47,21,FALSE))</f>
        <v/>
      </c>
      <c r="Z58" s="52" t="str">
        <f>IF(Z57="","",VLOOKUP(Z57,'[2]シフト記号表（勤務時間帯）'!$D$6:$X$47,21,FALSE))</f>
        <v/>
      </c>
      <c r="AA58" s="53" t="str">
        <f>IF(AA57="","",VLOOKUP(AA57,'[2]シフト記号表（勤務時間帯）'!$D$6:$X$47,21,FALSE))</f>
        <v/>
      </c>
      <c r="AB58" s="51" t="str">
        <f>IF(AB57="","",VLOOKUP(AB57,'[2]シフト記号表（勤務時間帯）'!$D$6:$X$47,21,FALSE))</f>
        <v/>
      </c>
      <c r="AC58" s="52" t="str">
        <f>IF(AC57="","",VLOOKUP(AC57,'[2]シフト記号表（勤務時間帯）'!$D$6:$X$47,21,FALSE))</f>
        <v/>
      </c>
      <c r="AD58" s="52" t="str">
        <f>IF(AD57="","",VLOOKUP(AD57,'[2]シフト記号表（勤務時間帯）'!$D$6:$X$47,21,FALSE))</f>
        <v/>
      </c>
      <c r="AE58" s="52" t="str">
        <f>IF(AE57="","",VLOOKUP(AE57,'[2]シフト記号表（勤務時間帯）'!$D$6:$X$47,21,FALSE))</f>
        <v/>
      </c>
      <c r="AF58" s="52" t="str">
        <f>IF(AF57="","",VLOOKUP(AF57,'[2]シフト記号表（勤務時間帯）'!$D$6:$X$47,21,FALSE))</f>
        <v/>
      </c>
      <c r="AG58" s="52" t="str">
        <f>IF(AG57="","",VLOOKUP(AG57,'[2]シフト記号表（勤務時間帯）'!$D$6:$X$47,21,FALSE))</f>
        <v/>
      </c>
      <c r="AH58" s="53" t="str">
        <f>IF(AH57="","",VLOOKUP(AH57,'[2]シフト記号表（勤務時間帯）'!$D$6:$X$47,21,FALSE))</f>
        <v/>
      </c>
      <c r="AI58" s="51" t="str">
        <f>IF(AI57="","",VLOOKUP(AI57,'[2]シフト記号表（勤務時間帯）'!$D$6:$X$47,21,FALSE))</f>
        <v/>
      </c>
      <c r="AJ58" s="52" t="str">
        <f>IF(AJ57="","",VLOOKUP(AJ57,'[2]シフト記号表（勤務時間帯）'!$D$6:$X$47,21,FALSE))</f>
        <v/>
      </c>
      <c r="AK58" s="52" t="str">
        <f>IF(AK57="","",VLOOKUP(AK57,'[2]シフト記号表（勤務時間帯）'!$D$6:$X$47,21,FALSE))</f>
        <v/>
      </c>
      <c r="AL58" s="52" t="str">
        <f>IF(AL57="","",VLOOKUP(AL57,'[2]シフト記号表（勤務時間帯）'!$D$6:$X$47,21,FALSE))</f>
        <v/>
      </c>
      <c r="AM58" s="52" t="str">
        <f>IF(AM57="","",VLOOKUP(AM57,'[2]シフト記号表（勤務時間帯）'!$D$6:$X$47,21,FALSE))</f>
        <v/>
      </c>
      <c r="AN58" s="52" t="str">
        <f>IF(AN57="","",VLOOKUP(AN57,'[2]シフト記号表（勤務時間帯）'!$D$6:$X$47,21,FALSE))</f>
        <v/>
      </c>
      <c r="AO58" s="53" t="str">
        <f>IF(AO57="","",VLOOKUP(AO57,'[2]シフト記号表（勤務時間帯）'!$D$6:$X$47,21,FALSE))</f>
        <v/>
      </c>
      <c r="AP58" s="51" t="str">
        <f>IF(AP57="","",VLOOKUP(AP57,'[2]シフト記号表（勤務時間帯）'!$D$6:$X$47,21,FALSE))</f>
        <v/>
      </c>
      <c r="AQ58" s="52" t="str">
        <f>IF(AQ57="","",VLOOKUP(AQ57,'[2]シフト記号表（勤務時間帯）'!$D$6:$X$47,21,FALSE))</f>
        <v/>
      </c>
      <c r="AR58" s="52" t="str">
        <f>IF(AR57="","",VLOOKUP(AR57,'[2]シフト記号表（勤務時間帯）'!$D$6:$X$47,21,FALSE))</f>
        <v/>
      </c>
      <c r="AS58" s="52" t="str">
        <f>IF(AS57="","",VLOOKUP(AS57,'[2]シフト記号表（勤務時間帯）'!$D$6:$X$47,21,FALSE))</f>
        <v/>
      </c>
      <c r="AT58" s="52" t="str">
        <f>IF(AT57="","",VLOOKUP(AT57,'[2]シフト記号表（勤務時間帯）'!$D$6:$X$47,21,FALSE))</f>
        <v/>
      </c>
      <c r="AU58" s="52" t="str">
        <f>IF(AU57="","",VLOOKUP(AU57,'[2]シフト記号表（勤務時間帯）'!$D$6:$X$47,21,FALSE))</f>
        <v/>
      </c>
      <c r="AV58" s="53" t="str">
        <f>IF(AV57="","",VLOOKUP(AV57,'[2]シフト記号表（勤務時間帯）'!$D$6:$X$47,21,FALSE))</f>
        <v/>
      </c>
      <c r="AW58" s="51" t="str">
        <f>IF(AW57="","",VLOOKUP(AW57,'[2]シフト記号表（勤務時間帯）'!$D$6:$X$47,21,FALSE))</f>
        <v/>
      </c>
      <c r="AX58" s="52" t="str">
        <f>IF(AX57="","",VLOOKUP(AX57,'[2]シフト記号表（勤務時間帯）'!$D$6:$X$47,21,FALSE))</f>
        <v/>
      </c>
      <c r="AY58" s="52" t="str">
        <f>IF(AY57="","",VLOOKUP(AY57,'[2]シフト記号表（勤務時間帯）'!$D$6:$X$47,21,FALSE))</f>
        <v/>
      </c>
      <c r="AZ58" s="434">
        <f>IF($BC$3="４週",SUM(U58:AV58),IF($BC$3="暦月",SUM(U58:AY58),""))</f>
        <v>0</v>
      </c>
      <c r="BA58" s="435"/>
      <c r="BB58" s="436">
        <f>IF($BC$3="４週",AZ58/4,IF($BC$3="暦月",(AZ58/($BC$8/7)),""))</f>
        <v>0</v>
      </c>
      <c r="BC58" s="435"/>
      <c r="BD58" s="306"/>
      <c r="BE58" s="307"/>
      <c r="BF58" s="307"/>
      <c r="BG58" s="307"/>
      <c r="BH58" s="308"/>
    </row>
    <row r="59" spans="2:60" ht="20.25" customHeight="1" x14ac:dyDescent="0.45">
      <c r="B59" s="133"/>
      <c r="C59" s="276"/>
      <c r="D59" s="277"/>
      <c r="E59" s="278"/>
      <c r="F59" s="134"/>
      <c r="G59" s="135">
        <f>C57</f>
        <v>0</v>
      </c>
      <c r="H59" s="301"/>
      <c r="I59" s="463"/>
      <c r="J59" s="464"/>
      <c r="K59" s="464"/>
      <c r="L59" s="465"/>
      <c r="M59" s="466"/>
      <c r="N59" s="467"/>
      <c r="O59" s="468"/>
      <c r="P59" s="157" t="s">
        <v>69</v>
      </c>
      <c r="Q59" s="158"/>
      <c r="R59" s="158"/>
      <c r="S59" s="159"/>
      <c r="T59" s="160"/>
      <c r="U59" s="55" t="str">
        <f>IF(U57="","",VLOOKUP(U57,'[2]シフト記号表（勤務時間帯）'!$D$6:$Z$47,23,FALSE))</f>
        <v/>
      </c>
      <c r="V59" s="56" t="str">
        <f>IF(V57="","",VLOOKUP(V57,'[2]シフト記号表（勤務時間帯）'!$D$6:$Z$47,23,FALSE))</f>
        <v/>
      </c>
      <c r="W59" s="56" t="str">
        <f>IF(W57="","",VLOOKUP(W57,'[2]シフト記号表（勤務時間帯）'!$D$6:$Z$47,23,FALSE))</f>
        <v/>
      </c>
      <c r="X59" s="56" t="str">
        <f>IF(X57="","",VLOOKUP(X57,'[2]シフト記号表（勤務時間帯）'!$D$6:$Z$47,23,FALSE))</f>
        <v/>
      </c>
      <c r="Y59" s="56" t="str">
        <f>IF(Y57="","",VLOOKUP(Y57,'[2]シフト記号表（勤務時間帯）'!$D$6:$Z$47,23,FALSE))</f>
        <v/>
      </c>
      <c r="Z59" s="56" t="str">
        <f>IF(Z57="","",VLOOKUP(Z57,'[2]シフト記号表（勤務時間帯）'!$D$6:$Z$47,23,FALSE))</f>
        <v/>
      </c>
      <c r="AA59" s="57" t="str">
        <f>IF(AA57="","",VLOOKUP(AA57,'[2]シフト記号表（勤務時間帯）'!$D$6:$Z$47,23,FALSE))</f>
        <v/>
      </c>
      <c r="AB59" s="55" t="str">
        <f>IF(AB57="","",VLOOKUP(AB57,'[2]シフト記号表（勤務時間帯）'!$D$6:$Z$47,23,FALSE))</f>
        <v/>
      </c>
      <c r="AC59" s="56" t="str">
        <f>IF(AC57="","",VLOOKUP(AC57,'[2]シフト記号表（勤務時間帯）'!$D$6:$Z$47,23,FALSE))</f>
        <v/>
      </c>
      <c r="AD59" s="56" t="str">
        <f>IF(AD57="","",VLOOKUP(AD57,'[2]シフト記号表（勤務時間帯）'!$D$6:$Z$47,23,FALSE))</f>
        <v/>
      </c>
      <c r="AE59" s="56" t="str">
        <f>IF(AE57="","",VLOOKUP(AE57,'[2]シフト記号表（勤務時間帯）'!$D$6:$Z$47,23,FALSE))</f>
        <v/>
      </c>
      <c r="AF59" s="56" t="str">
        <f>IF(AF57="","",VLOOKUP(AF57,'[2]シフト記号表（勤務時間帯）'!$D$6:$Z$47,23,FALSE))</f>
        <v/>
      </c>
      <c r="AG59" s="56" t="str">
        <f>IF(AG57="","",VLOOKUP(AG57,'[2]シフト記号表（勤務時間帯）'!$D$6:$Z$47,23,FALSE))</f>
        <v/>
      </c>
      <c r="AH59" s="57" t="str">
        <f>IF(AH57="","",VLOOKUP(AH57,'[2]シフト記号表（勤務時間帯）'!$D$6:$Z$47,23,FALSE))</f>
        <v/>
      </c>
      <c r="AI59" s="55" t="str">
        <f>IF(AI57="","",VLOOKUP(AI57,'[2]シフト記号表（勤務時間帯）'!$D$6:$Z$47,23,FALSE))</f>
        <v/>
      </c>
      <c r="AJ59" s="56" t="str">
        <f>IF(AJ57="","",VLOOKUP(AJ57,'[2]シフト記号表（勤務時間帯）'!$D$6:$Z$47,23,FALSE))</f>
        <v/>
      </c>
      <c r="AK59" s="56" t="str">
        <f>IF(AK57="","",VLOOKUP(AK57,'[2]シフト記号表（勤務時間帯）'!$D$6:$Z$47,23,FALSE))</f>
        <v/>
      </c>
      <c r="AL59" s="56" t="str">
        <f>IF(AL57="","",VLOOKUP(AL57,'[2]シフト記号表（勤務時間帯）'!$D$6:$Z$47,23,FALSE))</f>
        <v/>
      </c>
      <c r="AM59" s="56" t="str">
        <f>IF(AM57="","",VLOOKUP(AM57,'[2]シフト記号表（勤務時間帯）'!$D$6:$Z$47,23,FALSE))</f>
        <v/>
      </c>
      <c r="AN59" s="56" t="str">
        <f>IF(AN57="","",VLOOKUP(AN57,'[2]シフト記号表（勤務時間帯）'!$D$6:$Z$47,23,FALSE))</f>
        <v/>
      </c>
      <c r="AO59" s="57" t="str">
        <f>IF(AO57="","",VLOOKUP(AO57,'[2]シフト記号表（勤務時間帯）'!$D$6:$Z$47,23,FALSE))</f>
        <v/>
      </c>
      <c r="AP59" s="55" t="str">
        <f>IF(AP57="","",VLOOKUP(AP57,'[2]シフト記号表（勤務時間帯）'!$D$6:$Z$47,23,FALSE))</f>
        <v/>
      </c>
      <c r="AQ59" s="56" t="str">
        <f>IF(AQ57="","",VLOOKUP(AQ57,'[2]シフト記号表（勤務時間帯）'!$D$6:$Z$47,23,FALSE))</f>
        <v/>
      </c>
      <c r="AR59" s="56" t="str">
        <f>IF(AR57="","",VLOOKUP(AR57,'[2]シフト記号表（勤務時間帯）'!$D$6:$Z$47,23,FALSE))</f>
        <v/>
      </c>
      <c r="AS59" s="56" t="str">
        <f>IF(AS57="","",VLOOKUP(AS57,'[2]シフト記号表（勤務時間帯）'!$D$6:$Z$47,23,FALSE))</f>
        <v/>
      </c>
      <c r="AT59" s="56" t="str">
        <f>IF(AT57="","",VLOOKUP(AT57,'[2]シフト記号表（勤務時間帯）'!$D$6:$Z$47,23,FALSE))</f>
        <v/>
      </c>
      <c r="AU59" s="56" t="str">
        <f>IF(AU57="","",VLOOKUP(AU57,'[2]シフト記号表（勤務時間帯）'!$D$6:$Z$47,23,FALSE))</f>
        <v/>
      </c>
      <c r="AV59" s="57" t="str">
        <f>IF(AV57="","",VLOOKUP(AV57,'[2]シフト記号表（勤務時間帯）'!$D$6:$Z$47,23,FALSE))</f>
        <v/>
      </c>
      <c r="AW59" s="55" t="str">
        <f>IF(AW57="","",VLOOKUP(AW57,'[2]シフト記号表（勤務時間帯）'!$D$6:$Z$47,23,FALSE))</f>
        <v/>
      </c>
      <c r="AX59" s="56" t="str">
        <f>IF(AX57="","",VLOOKUP(AX57,'[2]シフト記号表（勤務時間帯）'!$D$6:$Z$47,23,FALSE))</f>
        <v/>
      </c>
      <c r="AY59" s="56" t="str">
        <f>IF(AY57="","",VLOOKUP(AY57,'[2]シフト記号表（勤務時間帯）'!$D$6:$Z$47,23,FALSE))</f>
        <v/>
      </c>
      <c r="AZ59" s="437">
        <f>IF($BC$3="４週",SUM(U59:AV59),IF($BC$3="暦月",SUM(U59:AY59),""))</f>
        <v>0</v>
      </c>
      <c r="BA59" s="438"/>
      <c r="BB59" s="439">
        <f>IF($BC$3="４週",AZ59/4,IF($BC$3="暦月",(AZ59/($BC$8/7)),""))</f>
        <v>0</v>
      </c>
      <c r="BC59" s="438"/>
      <c r="BD59" s="309"/>
      <c r="BE59" s="310"/>
      <c r="BF59" s="310"/>
      <c r="BG59" s="310"/>
      <c r="BH59" s="311"/>
    </row>
    <row r="60" spans="2:60" ht="20.25" customHeight="1" x14ac:dyDescent="0.45">
      <c r="B60" s="140"/>
      <c r="C60" s="270"/>
      <c r="D60" s="271"/>
      <c r="E60" s="272"/>
      <c r="F60" s="128"/>
      <c r="G60" s="50"/>
      <c r="H60" s="443"/>
      <c r="I60" s="444"/>
      <c r="J60" s="445"/>
      <c r="K60" s="445"/>
      <c r="L60" s="446"/>
      <c r="M60" s="453"/>
      <c r="N60" s="454"/>
      <c r="O60" s="455"/>
      <c r="P60" s="143" t="s">
        <v>67</v>
      </c>
      <c r="Q60" s="150"/>
      <c r="R60" s="150"/>
      <c r="S60" s="151"/>
      <c r="T60" s="156"/>
      <c r="U60" s="147"/>
      <c r="V60" s="148"/>
      <c r="W60" s="148"/>
      <c r="X60" s="148"/>
      <c r="Y60" s="148"/>
      <c r="Z60" s="148"/>
      <c r="AA60" s="149"/>
      <c r="AB60" s="147"/>
      <c r="AC60" s="148"/>
      <c r="AD60" s="148"/>
      <c r="AE60" s="148"/>
      <c r="AF60" s="148"/>
      <c r="AG60" s="148"/>
      <c r="AH60" s="149"/>
      <c r="AI60" s="147"/>
      <c r="AJ60" s="148"/>
      <c r="AK60" s="148"/>
      <c r="AL60" s="148"/>
      <c r="AM60" s="148"/>
      <c r="AN60" s="148"/>
      <c r="AO60" s="149"/>
      <c r="AP60" s="147"/>
      <c r="AQ60" s="148"/>
      <c r="AR60" s="148"/>
      <c r="AS60" s="148"/>
      <c r="AT60" s="148"/>
      <c r="AU60" s="148"/>
      <c r="AV60" s="149"/>
      <c r="AW60" s="147"/>
      <c r="AX60" s="148"/>
      <c r="AY60" s="148"/>
      <c r="AZ60" s="462"/>
      <c r="BA60" s="433"/>
      <c r="BB60" s="432"/>
      <c r="BC60" s="433"/>
      <c r="BD60" s="303"/>
      <c r="BE60" s="304"/>
      <c r="BF60" s="304"/>
      <c r="BG60" s="304"/>
      <c r="BH60" s="305"/>
    </row>
    <row r="61" spans="2:60" ht="20.25" customHeight="1" x14ac:dyDescent="0.45">
      <c r="B61" s="127">
        <f>B58+1</f>
        <v>14</v>
      </c>
      <c r="C61" s="273"/>
      <c r="D61" s="274"/>
      <c r="E61" s="275"/>
      <c r="F61" s="128">
        <f>C60</f>
        <v>0</v>
      </c>
      <c r="G61" s="50"/>
      <c r="H61" s="280"/>
      <c r="I61" s="447"/>
      <c r="J61" s="448"/>
      <c r="K61" s="448"/>
      <c r="L61" s="449"/>
      <c r="M61" s="456"/>
      <c r="N61" s="457"/>
      <c r="O61" s="458"/>
      <c r="P61" s="129" t="s">
        <v>68</v>
      </c>
      <c r="Q61" s="130"/>
      <c r="R61" s="130"/>
      <c r="S61" s="131"/>
      <c r="T61" s="132"/>
      <c r="U61" s="51" t="str">
        <f>IF(U60="","",VLOOKUP(U60,'[2]シフト記号表（勤務時間帯）'!$D$6:$X$47,21,FALSE))</f>
        <v/>
      </c>
      <c r="V61" s="52" t="str">
        <f>IF(V60="","",VLOOKUP(V60,'[2]シフト記号表（勤務時間帯）'!$D$6:$X$47,21,FALSE))</f>
        <v/>
      </c>
      <c r="W61" s="52" t="str">
        <f>IF(W60="","",VLOOKUP(W60,'[2]シフト記号表（勤務時間帯）'!$D$6:$X$47,21,FALSE))</f>
        <v/>
      </c>
      <c r="X61" s="52" t="str">
        <f>IF(X60="","",VLOOKUP(X60,'[2]シフト記号表（勤務時間帯）'!$D$6:$X$47,21,FALSE))</f>
        <v/>
      </c>
      <c r="Y61" s="52" t="str">
        <f>IF(Y60="","",VLOOKUP(Y60,'[2]シフト記号表（勤務時間帯）'!$D$6:$X$47,21,FALSE))</f>
        <v/>
      </c>
      <c r="Z61" s="52" t="str">
        <f>IF(Z60="","",VLOOKUP(Z60,'[2]シフト記号表（勤務時間帯）'!$D$6:$X$47,21,FALSE))</f>
        <v/>
      </c>
      <c r="AA61" s="53" t="str">
        <f>IF(AA60="","",VLOOKUP(AA60,'[2]シフト記号表（勤務時間帯）'!$D$6:$X$47,21,FALSE))</f>
        <v/>
      </c>
      <c r="AB61" s="51" t="str">
        <f>IF(AB60="","",VLOOKUP(AB60,'[2]シフト記号表（勤務時間帯）'!$D$6:$X$47,21,FALSE))</f>
        <v/>
      </c>
      <c r="AC61" s="52" t="str">
        <f>IF(AC60="","",VLOOKUP(AC60,'[2]シフト記号表（勤務時間帯）'!$D$6:$X$47,21,FALSE))</f>
        <v/>
      </c>
      <c r="AD61" s="52" t="str">
        <f>IF(AD60="","",VLOOKUP(AD60,'[2]シフト記号表（勤務時間帯）'!$D$6:$X$47,21,FALSE))</f>
        <v/>
      </c>
      <c r="AE61" s="52" t="str">
        <f>IF(AE60="","",VLOOKUP(AE60,'[2]シフト記号表（勤務時間帯）'!$D$6:$X$47,21,FALSE))</f>
        <v/>
      </c>
      <c r="AF61" s="52" t="str">
        <f>IF(AF60="","",VLOOKUP(AF60,'[2]シフト記号表（勤務時間帯）'!$D$6:$X$47,21,FALSE))</f>
        <v/>
      </c>
      <c r="AG61" s="52" t="str">
        <f>IF(AG60="","",VLOOKUP(AG60,'[2]シフト記号表（勤務時間帯）'!$D$6:$X$47,21,FALSE))</f>
        <v/>
      </c>
      <c r="AH61" s="53" t="str">
        <f>IF(AH60="","",VLOOKUP(AH60,'[2]シフト記号表（勤務時間帯）'!$D$6:$X$47,21,FALSE))</f>
        <v/>
      </c>
      <c r="AI61" s="51" t="str">
        <f>IF(AI60="","",VLOOKUP(AI60,'[2]シフト記号表（勤務時間帯）'!$D$6:$X$47,21,FALSE))</f>
        <v/>
      </c>
      <c r="AJ61" s="52" t="str">
        <f>IF(AJ60="","",VLOOKUP(AJ60,'[2]シフト記号表（勤務時間帯）'!$D$6:$X$47,21,FALSE))</f>
        <v/>
      </c>
      <c r="AK61" s="52" t="str">
        <f>IF(AK60="","",VLOOKUP(AK60,'[2]シフト記号表（勤務時間帯）'!$D$6:$X$47,21,FALSE))</f>
        <v/>
      </c>
      <c r="AL61" s="52" t="str">
        <f>IF(AL60="","",VLOOKUP(AL60,'[2]シフト記号表（勤務時間帯）'!$D$6:$X$47,21,FALSE))</f>
        <v/>
      </c>
      <c r="AM61" s="52" t="str">
        <f>IF(AM60="","",VLOOKUP(AM60,'[2]シフト記号表（勤務時間帯）'!$D$6:$X$47,21,FALSE))</f>
        <v/>
      </c>
      <c r="AN61" s="52" t="str">
        <f>IF(AN60="","",VLOOKUP(AN60,'[2]シフト記号表（勤務時間帯）'!$D$6:$X$47,21,FALSE))</f>
        <v/>
      </c>
      <c r="AO61" s="53" t="str">
        <f>IF(AO60="","",VLOOKUP(AO60,'[2]シフト記号表（勤務時間帯）'!$D$6:$X$47,21,FALSE))</f>
        <v/>
      </c>
      <c r="AP61" s="51" t="str">
        <f>IF(AP60="","",VLOOKUP(AP60,'[2]シフト記号表（勤務時間帯）'!$D$6:$X$47,21,FALSE))</f>
        <v/>
      </c>
      <c r="AQ61" s="52" t="str">
        <f>IF(AQ60="","",VLOOKUP(AQ60,'[2]シフト記号表（勤務時間帯）'!$D$6:$X$47,21,FALSE))</f>
        <v/>
      </c>
      <c r="AR61" s="52" t="str">
        <f>IF(AR60="","",VLOOKUP(AR60,'[2]シフト記号表（勤務時間帯）'!$D$6:$X$47,21,FALSE))</f>
        <v/>
      </c>
      <c r="AS61" s="52" t="str">
        <f>IF(AS60="","",VLOOKUP(AS60,'[2]シフト記号表（勤務時間帯）'!$D$6:$X$47,21,FALSE))</f>
        <v/>
      </c>
      <c r="AT61" s="52" t="str">
        <f>IF(AT60="","",VLOOKUP(AT60,'[2]シフト記号表（勤務時間帯）'!$D$6:$X$47,21,FALSE))</f>
        <v/>
      </c>
      <c r="AU61" s="52" t="str">
        <f>IF(AU60="","",VLOOKUP(AU60,'[2]シフト記号表（勤務時間帯）'!$D$6:$X$47,21,FALSE))</f>
        <v/>
      </c>
      <c r="AV61" s="53" t="str">
        <f>IF(AV60="","",VLOOKUP(AV60,'[2]シフト記号表（勤務時間帯）'!$D$6:$X$47,21,FALSE))</f>
        <v/>
      </c>
      <c r="AW61" s="51" t="str">
        <f>IF(AW60="","",VLOOKUP(AW60,'[2]シフト記号表（勤務時間帯）'!$D$6:$X$47,21,FALSE))</f>
        <v/>
      </c>
      <c r="AX61" s="52" t="str">
        <f>IF(AX60="","",VLOOKUP(AX60,'[2]シフト記号表（勤務時間帯）'!$D$6:$X$47,21,FALSE))</f>
        <v/>
      </c>
      <c r="AY61" s="52" t="str">
        <f>IF(AY60="","",VLOOKUP(AY60,'[2]シフト記号表（勤務時間帯）'!$D$6:$X$47,21,FALSE))</f>
        <v/>
      </c>
      <c r="AZ61" s="434">
        <f>IF($BC$3="４週",SUM(U61:AV61),IF($BC$3="暦月",SUM(U61:AY61),""))</f>
        <v>0</v>
      </c>
      <c r="BA61" s="435"/>
      <c r="BB61" s="436">
        <f>IF($BC$3="４週",AZ61/4,IF($BC$3="暦月",(AZ61/($BC$8/7)),""))</f>
        <v>0</v>
      </c>
      <c r="BC61" s="435"/>
      <c r="BD61" s="306"/>
      <c r="BE61" s="307"/>
      <c r="BF61" s="307"/>
      <c r="BG61" s="307"/>
      <c r="BH61" s="308"/>
    </row>
    <row r="62" spans="2:60" ht="20.25" customHeight="1" thickBot="1" x14ac:dyDescent="0.5">
      <c r="B62" s="133"/>
      <c r="C62" s="276"/>
      <c r="D62" s="277"/>
      <c r="E62" s="278"/>
      <c r="F62" s="134"/>
      <c r="G62" s="135">
        <f>C60</f>
        <v>0</v>
      </c>
      <c r="H62" s="301"/>
      <c r="I62" s="463"/>
      <c r="J62" s="464"/>
      <c r="K62" s="464"/>
      <c r="L62" s="465"/>
      <c r="M62" s="466"/>
      <c r="N62" s="467"/>
      <c r="O62" s="468"/>
      <c r="P62" s="157" t="s">
        <v>69</v>
      </c>
      <c r="Q62" s="158"/>
      <c r="R62" s="158"/>
      <c r="S62" s="159"/>
      <c r="T62" s="160"/>
      <c r="U62" s="55" t="str">
        <f>IF(U60="","",VLOOKUP(U60,'[2]シフト記号表（勤務時間帯）'!$D$6:$Z$47,23,FALSE))</f>
        <v/>
      </c>
      <c r="V62" s="56" t="str">
        <f>IF(V60="","",VLOOKUP(V60,'[2]シフト記号表（勤務時間帯）'!$D$6:$Z$47,23,FALSE))</f>
        <v/>
      </c>
      <c r="W62" s="56" t="str">
        <f>IF(W60="","",VLOOKUP(W60,'[2]シフト記号表（勤務時間帯）'!$D$6:$Z$47,23,FALSE))</f>
        <v/>
      </c>
      <c r="X62" s="56" t="str">
        <f>IF(X60="","",VLOOKUP(X60,'[2]シフト記号表（勤務時間帯）'!$D$6:$Z$47,23,FALSE))</f>
        <v/>
      </c>
      <c r="Y62" s="56" t="str">
        <f>IF(Y60="","",VLOOKUP(Y60,'[2]シフト記号表（勤務時間帯）'!$D$6:$Z$47,23,FALSE))</f>
        <v/>
      </c>
      <c r="Z62" s="56" t="str">
        <f>IF(Z60="","",VLOOKUP(Z60,'[2]シフト記号表（勤務時間帯）'!$D$6:$Z$47,23,FALSE))</f>
        <v/>
      </c>
      <c r="AA62" s="57" t="str">
        <f>IF(AA60="","",VLOOKUP(AA60,'[2]シフト記号表（勤務時間帯）'!$D$6:$Z$47,23,FALSE))</f>
        <v/>
      </c>
      <c r="AB62" s="55" t="str">
        <f>IF(AB60="","",VLOOKUP(AB60,'[2]シフト記号表（勤務時間帯）'!$D$6:$Z$47,23,FALSE))</f>
        <v/>
      </c>
      <c r="AC62" s="56" t="str">
        <f>IF(AC60="","",VLOOKUP(AC60,'[2]シフト記号表（勤務時間帯）'!$D$6:$Z$47,23,FALSE))</f>
        <v/>
      </c>
      <c r="AD62" s="56" t="str">
        <f>IF(AD60="","",VLOOKUP(AD60,'[2]シフト記号表（勤務時間帯）'!$D$6:$Z$47,23,FALSE))</f>
        <v/>
      </c>
      <c r="AE62" s="56" t="str">
        <f>IF(AE60="","",VLOOKUP(AE60,'[2]シフト記号表（勤務時間帯）'!$D$6:$Z$47,23,FALSE))</f>
        <v/>
      </c>
      <c r="AF62" s="56" t="str">
        <f>IF(AF60="","",VLOOKUP(AF60,'[2]シフト記号表（勤務時間帯）'!$D$6:$Z$47,23,FALSE))</f>
        <v/>
      </c>
      <c r="AG62" s="56" t="str">
        <f>IF(AG60="","",VLOOKUP(AG60,'[2]シフト記号表（勤務時間帯）'!$D$6:$Z$47,23,FALSE))</f>
        <v/>
      </c>
      <c r="AH62" s="57" t="str">
        <f>IF(AH60="","",VLOOKUP(AH60,'[2]シフト記号表（勤務時間帯）'!$D$6:$Z$47,23,FALSE))</f>
        <v/>
      </c>
      <c r="AI62" s="55" t="str">
        <f>IF(AI60="","",VLOOKUP(AI60,'[2]シフト記号表（勤務時間帯）'!$D$6:$Z$47,23,FALSE))</f>
        <v/>
      </c>
      <c r="AJ62" s="56" t="str">
        <f>IF(AJ60="","",VLOOKUP(AJ60,'[2]シフト記号表（勤務時間帯）'!$D$6:$Z$47,23,FALSE))</f>
        <v/>
      </c>
      <c r="AK62" s="56" t="str">
        <f>IF(AK60="","",VLOOKUP(AK60,'[2]シフト記号表（勤務時間帯）'!$D$6:$Z$47,23,FALSE))</f>
        <v/>
      </c>
      <c r="AL62" s="56" t="str">
        <f>IF(AL60="","",VLOOKUP(AL60,'[2]シフト記号表（勤務時間帯）'!$D$6:$Z$47,23,FALSE))</f>
        <v/>
      </c>
      <c r="AM62" s="56" t="str">
        <f>IF(AM60="","",VLOOKUP(AM60,'[2]シフト記号表（勤務時間帯）'!$D$6:$Z$47,23,FALSE))</f>
        <v/>
      </c>
      <c r="AN62" s="56" t="str">
        <f>IF(AN60="","",VLOOKUP(AN60,'[2]シフト記号表（勤務時間帯）'!$D$6:$Z$47,23,FALSE))</f>
        <v/>
      </c>
      <c r="AO62" s="57" t="str">
        <f>IF(AO60="","",VLOOKUP(AO60,'[2]シフト記号表（勤務時間帯）'!$D$6:$Z$47,23,FALSE))</f>
        <v/>
      </c>
      <c r="AP62" s="55" t="str">
        <f>IF(AP60="","",VLOOKUP(AP60,'[2]シフト記号表（勤務時間帯）'!$D$6:$Z$47,23,FALSE))</f>
        <v/>
      </c>
      <c r="AQ62" s="56" t="str">
        <f>IF(AQ60="","",VLOOKUP(AQ60,'[2]シフト記号表（勤務時間帯）'!$D$6:$Z$47,23,FALSE))</f>
        <v/>
      </c>
      <c r="AR62" s="56" t="str">
        <f>IF(AR60="","",VLOOKUP(AR60,'[2]シフト記号表（勤務時間帯）'!$D$6:$Z$47,23,FALSE))</f>
        <v/>
      </c>
      <c r="AS62" s="56" t="str">
        <f>IF(AS60="","",VLOOKUP(AS60,'[2]シフト記号表（勤務時間帯）'!$D$6:$Z$47,23,FALSE))</f>
        <v/>
      </c>
      <c r="AT62" s="56" t="str">
        <f>IF(AT60="","",VLOOKUP(AT60,'[2]シフト記号表（勤務時間帯）'!$D$6:$Z$47,23,FALSE))</f>
        <v/>
      </c>
      <c r="AU62" s="56" t="str">
        <f>IF(AU60="","",VLOOKUP(AU60,'[2]シフト記号表（勤務時間帯）'!$D$6:$Z$47,23,FALSE))</f>
        <v/>
      </c>
      <c r="AV62" s="57" t="str">
        <f>IF(AV60="","",VLOOKUP(AV60,'[2]シフト記号表（勤務時間帯）'!$D$6:$Z$47,23,FALSE))</f>
        <v/>
      </c>
      <c r="AW62" s="55" t="str">
        <f>IF(AW60="","",VLOOKUP(AW60,'[2]シフト記号表（勤務時間帯）'!$D$6:$Z$47,23,FALSE))</f>
        <v/>
      </c>
      <c r="AX62" s="56" t="str">
        <f>IF(AX60="","",VLOOKUP(AX60,'[2]シフト記号表（勤務時間帯）'!$D$6:$Z$47,23,FALSE))</f>
        <v/>
      </c>
      <c r="AY62" s="56" t="str">
        <f>IF(AY60="","",VLOOKUP(AY60,'[2]シフト記号表（勤務時間帯）'!$D$6:$Z$47,23,FALSE))</f>
        <v/>
      </c>
      <c r="AZ62" s="437">
        <f>IF($BC$3="４週",SUM(U62:AV62),IF($BC$3="暦月",SUM(U62:AY62),""))</f>
        <v>0</v>
      </c>
      <c r="BA62" s="438"/>
      <c r="BB62" s="439">
        <f>IF($BC$3="４週",AZ62/4,IF($BC$3="暦月",(AZ62/($BC$8/7)),""))</f>
        <v>0</v>
      </c>
      <c r="BC62" s="438"/>
      <c r="BD62" s="309"/>
      <c r="BE62" s="310"/>
      <c r="BF62" s="310"/>
      <c r="BG62" s="310"/>
      <c r="BH62" s="311"/>
    </row>
    <row r="63" spans="2:60" ht="20.25" hidden="1" customHeight="1" x14ac:dyDescent="0.45">
      <c r="B63" s="140"/>
      <c r="C63" s="270"/>
      <c r="D63" s="271"/>
      <c r="E63" s="272"/>
      <c r="F63" s="128"/>
      <c r="G63" s="50"/>
      <c r="H63" s="443"/>
      <c r="I63" s="444"/>
      <c r="J63" s="445"/>
      <c r="K63" s="445"/>
      <c r="L63" s="446"/>
      <c r="M63" s="453"/>
      <c r="N63" s="454"/>
      <c r="O63" s="455"/>
      <c r="P63" s="143" t="s">
        <v>67</v>
      </c>
      <c r="Q63" s="150"/>
      <c r="R63" s="150"/>
      <c r="S63" s="151"/>
      <c r="T63" s="156"/>
      <c r="U63" s="147"/>
      <c r="V63" s="148"/>
      <c r="W63" s="148"/>
      <c r="X63" s="148"/>
      <c r="Y63" s="148"/>
      <c r="Z63" s="148"/>
      <c r="AA63" s="149"/>
      <c r="AB63" s="147"/>
      <c r="AC63" s="148"/>
      <c r="AD63" s="148"/>
      <c r="AE63" s="148"/>
      <c r="AF63" s="148"/>
      <c r="AG63" s="148"/>
      <c r="AH63" s="149"/>
      <c r="AI63" s="147"/>
      <c r="AJ63" s="148"/>
      <c r="AK63" s="148"/>
      <c r="AL63" s="148"/>
      <c r="AM63" s="148"/>
      <c r="AN63" s="148"/>
      <c r="AO63" s="149"/>
      <c r="AP63" s="147"/>
      <c r="AQ63" s="148"/>
      <c r="AR63" s="148"/>
      <c r="AS63" s="148"/>
      <c r="AT63" s="148"/>
      <c r="AU63" s="148"/>
      <c r="AV63" s="149"/>
      <c r="AW63" s="147"/>
      <c r="AX63" s="148"/>
      <c r="AY63" s="148"/>
      <c r="AZ63" s="462"/>
      <c r="BA63" s="433"/>
      <c r="BB63" s="432"/>
      <c r="BC63" s="433"/>
      <c r="BD63" s="303"/>
      <c r="BE63" s="304"/>
      <c r="BF63" s="304"/>
      <c r="BG63" s="304"/>
      <c r="BH63" s="305"/>
    </row>
    <row r="64" spans="2:60" ht="20.25" hidden="1" customHeight="1" x14ac:dyDescent="0.45">
      <c r="B64" s="127">
        <f>B61+1</f>
        <v>15</v>
      </c>
      <c r="C64" s="273"/>
      <c r="D64" s="274"/>
      <c r="E64" s="275"/>
      <c r="F64" s="128">
        <f>C63</f>
        <v>0</v>
      </c>
      <c r="G64" s="50"/>
      <c r="H64" s="280"/>
      <c r="I64" s="447"/>
      <c r="J64" s="448"/>
      <c r="K64" s="448"/>
      <c r="L64" s="449"/>
      <c r="M64" s="456"/>
      <c r="N64" s="457"/>
      <c r="O64" s="458"/>
      <c r="P64" s="129" t="s">
        <v>68</v>
      </c>
      <c r="Q64" s="130"/>
      <c r="R64" s="130"/>
      <c r="S64" s="131"/>
      <c r="T64" s="132"/>
      <c r="U64" s="51" t="str">
        <f>IF(U63="","",VLOOKUP(U63,'[2]シフト記号表（勤務時間帯）'!$D$6:$X$47,21,FALSE))</f>
        <v/>
      </c>
      <c r="V64" s="52" t="str">
        <f>IF(V63="","",VLOOKUP(V63,'[2]シフト記号表（勤務時間帯）'!$D$6:$X$47,21,FALSE))</f>
        <v/>
      </c>
      <c r="W64" s="52" t="str">
        <f>IF(W63="","",VLOOKUP(W63,'[2]シフト記号表（勤務時間帯）'!$D$6:$X$47,21,FALSE))</f>
        <v/>
      </c>
      <c r="X64" s="52" t="str">
        <f>IF(X63="","",VLOOKUP(X63,'[2]シフト記号表（勤務時間帯）'!$D$6:$X$47,21,FALSE))</f>
        <v/>
      </c>
      <c r="Y64" s="52" t="str">
        <f>IF(Y63="","",VLOOKUP(Y63,'[2]シフト記号表（勤務時間帯）'!$D$6:$X$47,21,FALSE))</f>
        <v/>
      </c>
      <c r="Z64" s="52" t="str">
        <f>IF(Z63="","",VLOOKUP(Z63,'[2]シフト記号表（勤務時間帯）'!$D$6:$X$47,21,FALSE))</f>
        <v/>
      </c>
      <c r="AA64" s="53" t="str">
        <f>IF(AA63="","",VLOOKUP(AA63,'[2]シフト記号表（勤務時間帯）'!$D$6:$X$47,21,FALSE))</f>
        <v/>
      </c>
      <c r="AB64" s="51" t="str">
        <f>IF(AB63="","",VLOOKUP(AB63,'[2]シフト記号表（勤務時間帯）'!$D$6:$X$47,21,FALSE))</f>
        <v/>
      </c>
      <c r="AC64" s="52" t="str">
        <f>IF(AC63="","",VLOOKUP(AC63,'[2]シフト記号表（勤務時間帯）'!$D$6:$X$47,21,FALSE))</f>
        <v/>
      </c>
      <c r="AD64" s="52" t="str">
        <f>IF(AD63="","",VLOOKUP(AD63,'[2]シフト記号表（勤務時間帯）'!$D$6:$X$47,21,FALSE))</f>
        <v/>
      </c>
      <c r="AE64" s="52" t="str">
        <f>IF(AE63="","",VLOOKUP(AE63,'[2]シフト記号表（勤務時間帯）'!$D$6:$X$47,21,FALSE))</f>
        <v/>
      </c>
      <c r="AF64" s="52" t="str">
        <f>IF(AF63="","",VLOOKUP(AF63,'[2]シフト記号表（勤務時間帯）'!$D$6:$X$47,21,FALSE))</f>
        <v/>
      </c>
      <c r="AG64" s="52" t="str">
        <f>IF(AG63="","",VLOOKUP(AG63,'[2]シフト記号表（勤務時間帯）'!$D$6:$X$47,21,FALSE))</f>
        <v/>
      </c>
      <c r="AH64" s="53" t="str">
        <f>IF(AH63="","",VLOOKUP(AH63,'[2]シフト記号表（勤務時間帯）'!$D$6:$X$47,21,FALSE))</f>
        <v/>
      </c>
      <c r="AI64" s="51" t="str">
        <f>IF(AI63="","",VLOOKUP(AI63,'[2]シフト記号表（勤務時間帯）'!$D$6:$X$47,21,FALSE))</f>
        <v/>
      </c>
      <c r="AJ64" s="52" t="str">
        <f>IF(AJ63="","",VLOOKUP(AJ63,'[2]シフト記号表（勤務時間帯）'!$D$6:$X$47,21,FALSE))</f>
        <v/>
      </c>
      <c r="AK64" s="52" t="str">
        <f>IF(AK63="","",VLOOKUP(AK63,'[2]シフト記号表（勤務時間帯）'!$D$6:$X$47,21,FALSE))</f>
        <v/>
      </c>
      <c r="AL64" s="52" t="str">
        <f>IF(AL63="","",VLOOKUP(AL63,'[2]シフト記号表（勤務時間帯）'!$D$6:$X$47,21,FALSE))</f>
        <v/>
      </c>
      <c r="AM64" s="52" t="str">
        <f>IF(AM63="","",VLOOKUP(AM63,'[2]シフト記号表（勤務時間帯）'!$D$6:$X$47,21,FALSE))</f>
        <v/>
      </c>
      <c r="AN64" s="52" t="str">
        <f>IF(AN63="","",VLOOKUP(AN63,'[2]シフト記号表（勤務時間帯）'!$D$6:$X$47,21,FALSE))</f>
        <v/>
      </c>
      <c r="AO64" s="53" t="str">
        <f>IF(AO63="","",VLOOKUP(AO63,'[2]シフト記号表（勤務時間帯）'!$D$6:$X$47,21,FALSE))</f>
        <v/>
      </c>
      <c r="AP64" s="51" t="str">
        <f>IF(AP63="","",VLOOKUP(AP63,'[2]シフト記号表（勤務時間帯）'!$D$6:$X$47,21,FALSE))</f>
        <v/>
      </c>
      <c r="AQ64" s="52" t="str">
        <f>IF(AQ63="","",VLOOKUP(AQ63,'[2]シフト記号表（勤務時間帯）'!$D$6:$X$47,21,FALSE))</f>
        <v/>
      </c>
      <c r="AR64" s="52" t="str">
        <f>IF(AR63="","",VLOOKUP(AR63,'[2]シフト記号表（勤務時間帯）'!$D$6:$X$47,21,FALSE))</f>
        <v/>
      </c>
      <c r="AS64" s="52" t="str">
        <f>IF(AS63="","",VLOOKUP(AS63,'[2]シフト記号表（勤務時間帯）'!$D$6:$X$47,21,FALSE))</f>
        <v/>
      </c>
      <c r="AT64" s="52" t="str">
        <f>IF(AT63="","",VLOOKUP(AT63,'[2]シフト記号表（勤務時間帯）'!$D$6:$X$47,21,FALSE))</f>
        <v/>
      </c>
      <c r="AU64" s="52" t="str">
        <f>IF(AU63="","",VLOOKUP(AU63,'[2]シフト記号表（勤務時間帯）'!$D$6:$X$47,21,FALSE))</f>
        <v/>
      </c>
      <c r="AV64" s="53" t="str">
        <f>IF(AV63="","",VLOOKUP(AV63,'[2]シフト記号表（勤務時間帯）'!$D$6:$X$47,21,FALSE))</f>
        <v/>
      </c>
      <c r="AW64" s="51" t="str">
        <f>IF(AW63="","",VLOOKUP(AW63,'[2]シフト記号表（勤務時間帯）'!$D$6:$X$47,21,FALSE))</f>
        <v/>
      </c>
      <c r="AX64" s="52" t="str">
        <f>IF(AX63="","",VLOOKUP(AX63,'[2]シフト記号表（勤務時間帯）'!$D$6:$X$47,21,FALSE))</f>
        <v/>
      </c>
      <c r="AY64" s="52" t="str">
        <f>IF(AY63="","",VLOOKUP(AY63,'[2]シフト記号表（勤務時間帯）'!$D$6:$X$47,21,FALSE))</f>
        <v/>
      </c>
      <c r="AZ64" s="434">
        <f>IF($BC$3="４週",SUM(U64:AV64),IF($BC$3="暦月",SUM(U64:AY64),""))</f>
        <v>0</v>
      </c>
      <c r="BA64" s="435"/>
      <c r="BB64" s="436">
        <f>IF($BC$3="４週",AZ64/4,IF($BC$3="暦月",(AZ64/($BC$8/7)),""))</f>
        <v>0</v>
      </c>
      <c r="BC64" s="435"/>
      <c r="BD64" s="306"/>
      <c r="BE64" s="307"/>
      <c r="BF64" s="307"/>
      <c r="BG64" s="307"/>
      <c r="BH64" s="308"/>
    </row>
    <row r="65" spans="2:60" ht="20.25" hidden="1" customHeight="1" thickBot="1" x14ac:dyDescent="0.5">
      <c r="B65" s="133"/>
      <c r="C65" s="276"/>
      <c r="D65" s="277"/>
      <c r="E65" s="278"/>
      <c r="F65" s="134"/>
      <c r="G65" s="135">
        <f>C63</f>
        <v>0</v>
      </c>
      <c r="H65" s="301"/>
      <c r="I65" s="463"/>
      <c r="J65" s="464"/>
      <c r="K65" s="464"/>
      <c r="L65" s="465"/>
      <c r="M65" s="466"/>
      <c r="N65" s="467"/>
      <c r="O65" s="468"/>
      <c r="P65" s="157" t="s">
        <v>69</v>
      </c>
      <c r="Q65" s="158"/>
      <c r="R65" s="158"/>
      <c r="S65" s="159"/>
      <c r="T65" s="160"/>
      <c r="U65" s="55" t="str">
        <f>IF(U63="","",VLOOKUP(U63,'[2]シフト記号表（勤務時間帯）'!$D$6:$Z$47,23,FALSE))</f>
        <v/>
      </c>
      <c r="V65" s="56" t="str">
        <f>IF(V63="","",VLOOKUP(V63,'[2]シフト記号表（勤務時間帯）'!$D$6:$Z$47,23,FALSE))</f>
        <v/>
      </c>
      <c r="W65" s="56" t="str">
        <f>IF(W63="","",VLOOKUP(W63,'[2]シフト記号表（勤務時間帯）'!$D$6:$Z$47,23,FALSE))</f>
        <v/>
      </c>
      <c r="X65" s="56" t="str">
        <f>IF(X63="","",VLOOKUP(X63,'[2]シフト記号表（勤務時間帯）'!$D$6:$Z$47,23,FALSE))</f>
        <v/>
      </c>
      <c r="Y65" s="56" t="str">
        <f>IF(Y63="","",VLOOKUP(Y63,'[2]シフト記号表（勤務時間帯）'!$D$6:$Z$47,23,FALSE))</f>
        <v/>
      </c>
      <c r="Z65" s="56" t="str">
        <f>IF(Z63="","",VLOOKUP(Z63,'[2]シフト記号表（勤務時間帯）'!$D$6:$Z$47,23,FALSE))</f>
        <v/>
      </c>
      <c r="AA65" s="57" t="str">
        <f>IF(AA63="","",VLOOKUP(AA63,'[2]シフト記号表（勤務時間帯）'!$D$6:$Z$47,23,FALSE))</f>
        <v/>
      </c>
      <c r="AB65" s="55" t="str">
        <f>IF(AB63="","",VLOOKUP(AB63,'[2]シフト記号表（勤務時間帯）'!$D$6:$Z$47,23,FALSE))</f>
        <v/>
      </c>
      <c r="AC65" s="56" t="str">
        <f>IF(AC63="","",VLOOKUP(AC63,'[2]シフト記号表（勤務時間帯）'!$D$6:$Z$47,23,FALSE))</f>
        <v/>
      </c>
      <c r="AD65" s="56" t="str">
        <f>IF(AD63="","",VLOOKUP(AD63,'[2]シフト記号表（勤務時間帯）'!$D$6:$Z$47,23,FALSE))</f>
        <v/>
      </c>
      <c r="AE65" s="56" t="str">
        <f>IF(AE63="","",VLOOKUP(AE63,'[2]シフト記号表（勤務時間帯）'!$D$6:$Z$47,23,FALSE))</f>
        <v/>
      </c>
      <c r="AF65" s="56" t="str">
        <f>IF(AF63="","",VLOOKUP(AF63,'[2]シフト記号表（勤務時間帯）'!$D$6:$Z$47,23,FALSE))</f>
        <v/>
      </c>
      <c r="AG65" s="56" t="str">
        <f>IF(AG63="","",VLOOKUP(AG63,'[2]シフト記号表（勤務時間帯）'!$D$6:$Z$47,23,FALSE))</f>
        <v/>
      </c>
      <c r="AH65" s="57" t="str">
        <f>IF(AH63="","",VLOOKUP(AH63,'[2]シフト記号表（勤務時間帯）'!$D$6:$Z$47,23,FALSE))</f>
        <v/>
      </c>
      <c r="AI65" s="55" t="str">
        <f>IF(AI63="","",VLOOKUP(AI63,'[2]シフト記号表（勤務時間帯）'!$D$6:$Z$47,23,FALSE))</f>
        <v/>
      </c>
      <c r="AJ65" s="56" t="str">
        <f>IF(AJ63="","",VLOOKUP(AJ63,'[2]シフト記号表（勤務時間帯）'!$D$6:$Z$47,23,FALSE))</f>
        <v/>
      </c>
      <c r="AK65" s="56" t="str">
        <f>IF(AK63="","",VLOOKUP(AK63,'[2]シフト記号表（勤務時間帯）'!$D$6:$Z$47,23,FALSE))</f>
        <v/>
      </c>
      <c r="AL65" s="56" t="str">
        <f>IF(AL63="","",VLOOKUP(AL63,'[2]シフト記号表（勤務時間帯）'!$D$6:$Z$47,23,FALSE))</f>
        <v/>
      </c>
      <c r="AM65" s="56" t="str">
        <f>IF(AM63="","",VLOOKUP(AM63,'[2]シフト記号表（勤務時間帯）'!$D$6:$Z$47,23,FALSE))</f>
        <v/>
      </c>
      <c r="AN65" s="56" t="str">
        <f>IF(AN63="","",VLOOKUP(AN63,'[2]シフト記号表（勤務時間帯）'!$D$6:$Z$47,23,FALSE))</f>
        <v/>
      </c>
      <c r="AO65" s="57" t="str">
        <f>IF(AO63="","",VLOOKUP(AO63,'[2]シフト記号表（勤務時間帯）'!$D$6:$Z$47,23,FALSE))</f>
        <v/>
      </c>
      <c r="AP65" s="55" t="str">
        <f>IF(AP63="","",VLOOKUP(AP63,'[2]シフト記号表（勤務時間帯）'!$D$6:$Z$47,23,FALSE))</f>
        <v/>
      </c>
      <c r="AQ65" s="56" t="str">
        <f>IF(AQ63="","",VLOOKUP(AQ63,'[2]シフト記号表（勤務時間帯）'!$D$6:$Z$47,23,FALSE))</f>
        <v/>
      </c>
      <c r="AR65" s="56" t="str">
        <f>IF(AR63="","",VLOOKUP(AR63,'[2]シフト記号表（勤務時間帯）'!$D$6:$Z$47,23,FALSE))</f>
        <v/>
      </c>
      <c r="AS65" s="56" t="str">
        <f>IF(AS63="","",VLOOKUP(AS63,'[2]シフト記号表（勤務時間帯）'!$D$6:$Z$47,23,FALSE))</f>
        <v/>
      </c>
      <c r="AT65" s="56" t="str">
        <f>IF(AT63="","",VLOOKUP(AT63,'[2]シフト記号表（勤務時間帯）'!$D$6:$Z$47,23,FALSE))</f>
        <v/>
      </c>
      <c r="AU65" s="56" t="str">
        <f>IF(AU63="","",VLOOKUP(AU63,'[2]シフト記号表（勤務時間帯）'!$D$6:$Z$47,23,FALSE))</f>
        <v/>
      </c>
      <c r="AV65" s="57" t="str">
        <f>IF(AV63="","",VLOOKUP(AV63,'[2]シフト記号表（勤務時間帯）'!$D$6:$Z$47,23,FALSE))</f>
        <v/>
      </c>
      <c r="AW65" s="55" t="str">
        <f>IF(AW63="","",VLOOKUP(AW63,'[2]シフト記号表（勤務時間帯）'!$D$6:$Z$47,23,FALSE))</f>
        <v/>
      </c>
      <c r="AX65" s="56" t="str">
        <f>IF(AX63="","",VLOOKUP(AX63,'[2]シフト記号表（勤務時間帯）'!$D$6:$Z$47,23,FALSE))</f>
        <v/>
      </c>
      <c r="AY65" s="56" t="str">
        <f>IF(AY63="","",VLOOKUP(AY63,'[2]シフト記号表（勤務時間帯）'!$D$6:$Z$47,23,FALSE))</f>
        <v/>
      </c>
      <c r="AZ65" s="437">
        <f>IF($BC$3="４週",SUM(U65:AV65),IF($BC$3="暦月",SUM(U65:AY65),""))</f>
        <v>0</v>
      </c>
      <c r="BA65" s="438"/>
      <c r="BB65" s="439">
        <f>IF($BC$3="４週",AZ65/4,IF($BC$3="暦月",(AZ65/($BC$8/7)),""))</f>
        <v>0</v>
      </c>
      <c r="BC65" s="438"/>
      <c r="BD65" s="309"/>
      <c r="BE65" s="310"/>
      <c r="BF65" s="310"/>
      <c r="BG65" s="310"/>
      <c r="BH65" s="311"/>
    </row>
    <row r="66" spans="2:60" ht="20.25" hidden="1" customHeight="1" x14ac:dyDescent="0.45">
      <c r="B66" s="140"/>
      <c r="C66" s="270"/>
      <c r="D66" s="271"/>
      <c r="E66" s="272"/>
      <c r="F66" s="128"/>
      <c r="G66" s="50"/>
      <c r="H66" s="443"/>
      <c r="I66" s="444"/>
      <c r="J66" s="445"/>
      <c r="K66" s="445"/>
      <c r="L66" s="446"/>
      <c r="M66" s="453"/>
      <c r="N66" s="454"/>
      <c r="O66" s="455"/>
      <c r="P66" s="161" t="s">
        <v>67</v>
      </c>
      <c r="Q66" s="162"/>
      <c r="R66" s="162"/>
      <c r="S66" s="163"/>
      <c r="T66" s="164"/>
      <c r="U66" s="147"/>
      <c r="V66" s="148"/>
      <c r="W66" s="148"/>
      <c r="X66" s="148"/>
      <c r="Y66" s="148"/>
      <c r="Z66" s="148"/>
      <c r="AA66" s="149"/>
      <c r="AB66" s="147"/>
      <c r="AC66" s="148"/>
      <c r="AD66" s="148"/>
      <c r="AE66" s="148"/>
      <c r="AF66" s="148"/>
      <c r="AG66" s="148"/>
      <c r="AH66" s="149"/>
      <c r="AI66" s="147"/>
      <c r="AJ66" s="148"/>
      <c r="AK66" s="148"/>
      <c r="AL66" s="148"/>
      <c r="AM66" s="148"/>
      <c r="AN66" s="148"/>
      <c r="AO66" s="149"/>
      <c r="AP66" s="147"/>
      <c r="AQ66" s="148"/>
      <c r="AR66" s="148"/>
      <c r="AS66" s="148"/>
      <c r="AT66" s="148"/>
      <c r="AU66" s="148"/>
      <c r="AV66" s="149"/>
      <c r="AW66" s="147"/>
      <c r="AX66" s="148"/>
      <c r="AY66" s="148"/>
      <c r="AZ66" s="462"/>
      <c r="BA66" s="433"/>
      <c r="BB66" s="432"/>
      <c r="BC66" s="433"/>
      <c r="BD66" s="303"/>
      <c r="BE66" s="304"/>
      <c r="BF66" s="304"/>
      <c r="BG66" s="304"/>
      <c r="BH66" s="305"/>
    </row>
    <row r="67" spans="2:60" ht="20.25" hidden="1" customHeight="1" x14ac:dyDescent="0.45">
      <c r="B67" s="127">
        <f>B64+1</f>
        <v>16</v>
      </c>
      <c r="C67" s="273"/>
      <c r="D67" s="274"/>
      <c r="E67" s="275"/>
      <c r="F67" s="128">
        <f>C66</f>
        <v>0</v>
      </c>
      <c r="G67" s="50"/>
      <c r="H67" s="280"/>
      <c r="I67" s="447"/>
      <c r="J67" s="448"/>
      <c r="K67" s="448"/>
      <c r="L67" s="449"/>
      <c r="M67" s="456"/>
      <c r="N67" s="457"/>
      <c r="O67" s="458"/>
      <c r="P67" s="129" t="s">
        <v>68</v>
      </c>
      <c r="Q67" s="130"/>
      <c r="R67" s="130"/>
      <c r="S67" s="131"/>
      <c r="T67" s="132"/>
      <c r="U67" s="51" t="str">
        <f>IF(U66="","",VLOOKUP(U66,'[2]シフト記号表（勤務時間帯）'!$D$6:$X$47,21,FALSE))</f>
        <v/>
      </c>
      <c r="V67" s="52" t="str">
        <f>IF(V66="","",VLOOKUP(V66,'[2]シフト記号表（勤務時間帯）'!$D$6:$X$47,21,FALSE))</f>
        <v/>
      </c>
      <c r="W67" s="52" t="str">
        <f>IF(W66="","",VLOOKUP(W66,'[2]シフト記号表（勤務時間帯）'!$D$6:$X$47,21,FALSE))</f>
        <v/>
      </c>
      <c r="X67" s="52" t="str">
        <f>IF(X66="","",VLOOKUP(X66,'[2]シフト記号表（勤務時間帯）'!$D$6:$X$47,21,FALSE))</f>
        <v/>
      </c>
      <c r="Y67" s="52" t="str">
        <f>IF(Y66="","",VLOOKUP(Y66,'[2]シフト記号表（勤務時間帯）'!$D$6:$X$47,21,FALSE))</f>
        <v/>
      </c>
      <c r="Z67" s="52" t="str">
        <f>IF(Z66="","",VLOOKUP(Z66,'[2]シフト記号表（勤務時間帯）'!$D$6:$X$47,21,FALSE))</f>
        <v/>
      </c>
      <c r="AA67" s="53" t="str">
        <f>IF(AA66="","",VLOOKUP(AA66,'[2]シフト記号表（勤務時間帯）'!$D$6:$X$47,21,FALSE))</f>
        <v/>
      </c>
      <c r="AB67" s="51" t="str">
        <f>IF(AB66="","",VLOOKUP(AB66,'[2]シフト記号表（勤務時間帯）'!$D$6:$X$47,21,FALSE))</f>
        <v/>
      </c>
      <c r="AC67" s="52" t="str">
        <f>IF(AC66="","",VLOOKUP(AC66,'[2]シフト記号表（勤務時間帯）'!$D$6:$X$47,21,FALSE))</f>
        <v/>
      </c>
      <c r="AD67" s="52" t="str">
        <f>IF(AD66="","",VLOOKUP(AD66,'[2]シフト記号表（勤務時間帯）'!$D$6:$X$47,21,FALSE))</f>
        <v/>
      </c>
      <c r="AE67" s="52" t="str">
        <f>IF(AE66="","",VLOOKUP(AE66,'[2]シフト記号表（勤務時間帯）'!$D$6:$X$47,21,FALSE))</f>
        <v/>
      </c>
      <c r="AF67" s="52" t="str">
        <f>IF(AF66="","",VLOOKUP(AF66,'[2]シフト記号表（勤務時間帯）'!$D$6:$X$47,21,FALSE))</f>
        <v/>
      </c>
      <c r="AG67" s="52" t="str">
        <f>IF(AG66="","",VLOOKUP(AG66,'[2]シフト記号表（勤務時間帯）'!$D$6:$X$47,21,FALSE))</f>
        <v/>
      </c>
      <c r="AH67" s="53" t="str">
        <f>IF(AH66="","",VLOOKUP(AH66,'[2]シフト記号表（勤務時間帯）'!$D$6:$X$47,21,FALSE))</f>
        <v/>
      </c>
      <c r="AI67" s="51" t="str">
        <f>IF(AI66="","",VLOOKUP(AI66,'[2]シフト記号表（勤務時間帯）'!$D$6:$X$47,21,FALSE))</f>
        <v/>
      </c>
      <c r="AJ67" s="52" t="str">
        <f>IF(AJ66="","",VLOOKUP(AJ66,'[2]シフト記号表（勤務時間帯）'!$D$6:$X$47,21,FALSE))</f>
        <v/>
      </c>
      <c r="AK67" s="52" t="str">
        <f>IF(AK66="","",VLOOKUP(AK66,'[2]シフト記号表（勤務時間帯）'!$D$6:$X$47,21,FALSE))</f>
        <v/>
      </c>
      <c r="AL67" s="52" t="str">
        <f>IF(AL66="","",VLOOKUP(AL66,'[2]シフト記号表（勤務時間帯）'!$D$6:$X$47,21,FALSE))</f>
        <v/>
      </c>
      <c r="AM67" s="52" t="str">
        <f>IF(AM66="","",VLOOKUP(AM66,'[2]シフト記号表（勤務時間帯）'!$D$6:$X$47,21,FALSE))</f>
        <v/>
      </c>
      <c r="AN67" s="52" t="str">
        <f>IF(AN66="","",VLOOKUP(AN66,'[2]シフト記号表（勤務時間帯）'!$D$6:$X$47,21,FALSE))</f>
        <v/>
      </c>
      <c r="AO67" s="53" t="str">
        <f>IF(AO66="","",VLOOKUP(AO66,'[2]シフト記号表（勤務時間帯）'!$D$6:$X$47,21,FALSE))</f>
        <v/>
      </c>
      <c r="AP67" s="51" t="str">
        <f>IF(AP66="","",VLOOKUP(AP66,'[2]シフト記号表（勤務時間帯）'!$D$6:$X$47,21,FALSE))</f>
        <v/>
      </c>
      <c r="AQ67" s="52" t="str">
        <f>IF(AQ66="","",VLOOKUP(AQ66,'[2]シフト記号表（勤務時間帯）'!$D$6:$X$47,21,FALSE))</f>
        <v/>
      </c>
      <c r="AR67" s="52" t="str">
        <f>IF(AR66="","",VLOOKUP(AR66,'[2]シフト記号表（勤務時間帯）'!$D$6:$X$47,21,FALSE))</f>
        <v/>
      </c>
      <c r="AS67" s="52" t="str">
        <f>IF(AS66="","",VLOOKUP(AS66,'[2]シフト記号表（勤務時間帯）'!$D$6:$X$47,21,FALSE))</f>
        <v/>
      </c>
      <c r="AT67" s="52" t="str">
        <f>IF(AT66="","",VLOOKUP(AT66,'[2]シフト記号表（勤務時間帯）'!$D$6:$X$47,21,FALSE))</f>
        <v/>
      </c>
      <c r="AU67" s="52" t="str">
        <f>IF(AU66="","",VLOOKUP(AU66,'[2]シフト記号表（勤務時間帯）'!$D$6:$X$47,21,FALSE))</f>
        <v/>
      </c>
      <c r="AV67" s="53" t="str">
        <f>IF(AV66="","",VLOOKUP(AV66,'[2]シフト記号表（勤務時間帯）'!$D$6:$X$47,21,FALSE))</f>
        <v/>
      </c>
      <c r="AW67" s="51" t="str">
        <f>IF(AW66="","",VLOOKUP(AW66,'[2]シフト記号表（勤務時間帯）'!$D$6:$X$47,21,FALSE))</f>
        <v/>
      </c>
      <c r="AX67" s="52" t="str">
        <f>IF(AX66="","",VLOOKUP(AX66,'[2]シフト記号表（勤務時間帯）'!$D$6:$X$47,21,FALSE))</f>
        <v/>
      </c>
      <c r="AY67" s="52" t="str">
        <f>IF(AY66="","",VLOOKUP(AY66,'[2]シフト記号表（勤務時間帯）'!$D$6:$X$47,21,FALSE))</f>
        <v/>
      </c>
      <c r="AZ67" s="434">
        <f>IF($BC$3="４週",SUM(U67:AV67),IF($BC$3="暦月",SUM(U67:AY67),""))</f>
        <v>0</v>
      </c>
      <c r="BA67" s="435"/>
      <c r="BB67" s="436">
        <f>IF($BC$3="４週",AZ67/4,IF($BC$3="暦月",(AZ67/($BC$8/7)),""))</f>
        <v>0</v>
      </c>
      <c r="BC67" s="435"/>
      <c r="BD67" s="306"/>
      <c r="BE67" s="307"/>
      <c r="BF67" s="307"/>
      <c r="BG67" s="307"/>
      <c r="BH67" s="308"/>
    </row>
    <row r="68" spans="2:60" ht="20.25" hidden="1" customHeight="1" thickBot="1" x14ac:dyDescent="0.5">
      <c r="B68" s="127"/>
      <c r="C68" s="440"/>
      <c r="D68" s="441"/>
      <c r="E68" s="442"/>
      <c r="F68" s="165"/>
      <c r="G68" s="59">
        <f>C66</f>
        <v>0</v>
      </c>
      <c r="H68" s="281"/>
      <c r="I68" s="450"/>
      <c r="J68" s="451"/>
      <c r="K68" s="451"/>
      <c r="L68" s="452"/>
      <c r="M68" s="459"/>
      <c r="N68" s="460"/>
      <c r="O68" s="461"/>
      <c r="P68" s="166" t="s">
        <v>69</v>
      </c>
      <c r="Q68" s="167"/>
      <c r="R68" s="167"/>
      <c r="S68" s="168"/>
      <c r="T68" s="169"/>
      <c r="U68" s="55" t="str">
        <f>IF(U66="","",VLOOKUP(U66,'[2]シフト記号表（勤務時間帯）'!$D$6:$Z$47,23,FALSE))</f>
        <v/>
      </c>
      <c r="V68" s="56" t="str">
        <f>IF(V66="","",VLOOKUP(V66,'[2]シフト記号表（勤務時間帯）'!$D$6:$Z$47,23,FALSE))</f>
        <v/>
      </c>
      <c r="W68" s="56" t="str">
        <f>IF(W66="","",VLOOKUP(W66,'[2]シフト記号表（勤務時間帯）'!$D$6:$Z$47,23,FALSE))</f>
        <v/>
      </c>
      <c r="X68" s="56" t="str">
        <f>IF(X66="","",VLOOKUP(X66,'[2]シフト記号表（勤務時間帯）'!$D$6:$Z$47,23,FALSE))</f>
        <v/>
      </c>
      <c r="Y68" s="56" t="str">
        <f>IF(Y66="","",VLOOKUP(Y66,'[2]シフト記号表（勤務時間帯）'!$D$6:$Z$47,23,FALSE))</f>
        <v/>
      </c>
      <c r="Z68" s="56" t="str">
        <f>IF(Z66="","",VLOOKUP(Z66,'[2]シフト記号表（勤務時間帯）'!$D$6:$Z$47,23,FALSE))</f>
        <v/>
      </c>
      <c r="AA68" s="57" t="str">
        <f>IF(AA66="","",VLOOKUP(AA66,'[2]シフト記号表（勤務時間帯）'!$D$6:$Z$47,23,FALSE))</f>
        <v/>
      </c>
      <c r="AB68" s="55" t="str">
        <f>IF(AB66="","",VLOOKUP(AB66,'[2]シフト記号表（勤務時間帯）'!$D$6:$Z$47,23,FALSE))</f>
        <v/>
      </c>
      <c r="AC68" s="56" t="str">
        <f>IF(AC66="","",VLOOKUP(AC66,'[2]シフト記号表（勤務時間帯）'!$D$6:$Z$47,23,FALSE))</f>
        <v/>
      </c>
      <c r="AD68" s="56" t="str">
        <f>IF(AD66="","",VLOOKUP(AD66,'[2]シフト記号表（勤務時間帯）'!$D$6:$Z$47,23,FALSE))</f>
        <v/>
      </c>
      <c r="AE68" s="56" t="str">
        <f>IF(AE66="","",VLOOKUP(AE66,'[2]シフト記号表（勤務時間帯）'!$D$6:$Z$47,23,FALSE))</f>
        <v/>
      </c>
      <c r="AF68" s="56" t="str">
        <f>IF(AF66="","",VLOOKUP(AF66,'[2]シフト記号表（勤務時間帯）'!$D$6:$Z$47,23,FALSE))</f>
        <v/>
      </c>
      <c r="AG68" s="56" t="str">
        <f>IF(AG66="","",VLOOKUP(AG66,'[2]シフト記号表（勤務時間帯）'!$D$6:$Z$47,23,FALSE))</f>
        <v/>
      </c>
      <c r="AH68" s="57" t="str">
        <f>IF(AH66="","",VLOOKUP(AH66,'[2]シフト記号表（勤務時間帯）'!$D$6:$Z$47,23,FALSE))</f>
        <v/>
      </c>
      <c r="AI68" s="55" t="str">
        <f>IF(AI66="","",VLOOKUP(AI66,'[2]シフト記号表（勤務時間帯）'!$D$6:$Z$47,23,FALSE))</f>
        <v/>
      </c>
      <c r="AJ68" s="56" t="str">
        <f>IF(AJ66="","",VLOOKUP(AJ66,'[2]シフト記号表（勤務時間帯）'!$D$6:$Z$47,23,FALSE))</f>
        <v/>
      </c>
      <c r="AK68" s="56" t="str">
        <f>IF(AK66="","",VLOOKUP(AK66,'[2]シフト記号表（勤務時間帯）'!$D$6:$Z$47,23,FALSE))</f>
        <v/>
      </c>
      <c r="AL68" s="56" t="str">
        <f>IF(AL66="","",VLOOKUP(AL66,'[2]シフト記号表（勤務時間帯）'!$D$6:$Z$47,23,FALSE))</f>
        <v/>
      </c>
      <c r="AM68" s="56" t="str">
        <f>IF(AM66="","",VLOOKUP(AM66,'[2]シフト記号表（勤務時間帯）'!$D$6:$Z$47,23,FALSE))</f>
        <v/>
      </c>
      <c r="AN68" s="56" t="str">
        <f>IF(AN66="","",VLOOKUP(AN66,'[2]シフト記号表（勤務時間帯）'!$D$6:$Z$47,23,FALSE))</f>
        <v/>
      </c>
      <c r="AO68" s="57" t="str">
        <f>IF(AO66="","",VLOOKUP(AO66,'[2]シフト記号表（勤務時間帯）'!$D$6:$Z$47,23,FALSE))</f>
        <v/>
      </c>
      <c r="AP68" s="55" t="str">
        <f>IF(AP66="","",VLOOKUP(AP66,'[2]シフト記号表（勤務時間帯）'!$D$6:$Z$47,23,FALSE))</f>
        <v/>
      </c>
      <c r="AQ68" s="56" t="str">
        <f>IF(AQ66="","",VLOOKUP(AQ66,'[2]シフト記号表（勤務時間帯）'!$D$6:$Z$47,23,FALSE))</f>
        <v/>
      </c>
      <c r="AR68" s="56" t="str">
        <f>IF(AR66="","",VLOOKUP(AR66,'[2]シフト記号表（勤務時間帯）'!$D$6:$Z$47,23,FALSE))</f>
        <v/>
      </c>
      <c r="AS68" s="56" t="str">
        <f>IF(AS66="","",VLOOKUP(AS66,'[2]シフト記号表（勤務時間帯）'!$D$6:$Z$47,23,FALSE))</f>
        <v/>
      </c>
      <c r="AT68" s="56" t="str">
        <f>IF(AT66="","",VLOOKUP(AT66,'[2]シフト記号表（勤務時間帯）'!$D$6:$Z$47,23,FALSE))</f>
        <v/>
      </c>
      <c r="AU68" s="56" t="str">
        <f>IF(AU66="","",VLOOKUP(AU66,'[2]シフト記号表（勤務時間帯）'!$D$6:$Z$47,23,FALSE))</f>
        <v/>
      </c>
      <c r="AV68" s="57" t="str">
        <f>IF(AV66="","",VLOOKUP(AV66,'[2]シフト記号表（勤務時間帯）'!$D$6:$Z$47,23,FALSE))</f>
        <v/>
      </c>
      <c r="AW68" s="55" t="str">
        <f>IF(AW66="","",VLOOKUP(AW66,'[2]シフト記号表（勤務時間帯）'!$D$6:$Z$47,23,FALSE))</f>
        <v/>
      </c>
      <c r="AX68" s="56" t="str">
        <f>IF(AX66="","",VLOOKUP(AX66,'[2]シフト記号表（勤務時間帯）'!$D$6:$Z$47,23,FALSE))</f>
        <v/>
      </c>
      <c r="AY68" s="56" t="str">
        <f>IF(AY66="","",VLOOKUP(AY66,'[2]シフト記号表（勤務時間帯）'!$D$6:$Z$47,23,FALSE))</f>
        <v/>
      </c>
      <c r="AZ68" s="437">
        <f>IF($BC$3="４週",SUM(U68:AV68),IF($BC$3="暦月",SUM(U68:AY68),""))</f>
        <v>0</v>
      </c>
      <c r="BA68" s="438"/>
      <c r="BB68" s="439">
        <f>IF($BC$3="４週",AZ68/4,IF($BC$3="暦月",(AZ68/($BC$8/7)),""))</f>
        <v>0</v>
      </c>
      <c r="BC68" s="438"/>
      <c r="BD68" s="306"/>
      <c r="BE68" s="307"/>
      <c r="BF68" s="307"/>
      <c r="BG68" s="307"/>
      <c r="BH68" s="308"/>
    </row>
    <row r="69" spans="2:60" ht="20.25" customHeight="1" x14ac:dyDescent="0.45">
      <c r="B69" s="413" t="s">
        <v>90</v>
      </c>
      <c r="C69" s="414"/>
      <c r="D69" s="414"/>
      <c r="E69" s="414"/>
      <c r="F69" s="414"/>
      <c r="G69" s="414"/>
      <c r="H69" s="414"/>
      <c r="I69" s="414"/>
      <c r="J69" s="414"/>
      <c r="K69" s="414"/>
      <c r="L69" s="414"/>
      <c r="M69" s="414"/>
      <c r="N69" s="414"/>
      <c r="O69" s="414"/>
      <c r="P69" s="414"/>
      <c r="Q69" s="414"/>
      <c r="R69" s="414"/>
      <c r="S69" s="414"/>
      <c r="T69" s="415"/>
      <c r="U69" s="170"/>
      <c r="V69" s="171"/>
      <c r="W69" s="171"/>
      <c r="X69" s="171"/>
      <c r="Y69" s="171"/>
      <c r="Z69" s="171"/>
      <c r="AA69" s="172"/>
      <c r="AB69" s="173"/>
      <c r="AC69" s="171"/>
      <c r="AD69" s="171"/>
      <c r="AE69" s="171"/>
      <c r="AF69" s="171"/>
      <c r="AG69" s="171"/>
      <c r="AH69" s="172"/>
      <c r="AI69" s="173"/>
      <c r="AJ69" s="171"/>
      <c r="AK69" s="171"/>
      <c r="AL69" s="171"/>
      <c r="AM69" s="171"/>
      <c r="AN69" s="171"/>
      <c r="AO69" s="172"/>
      <c r="AP69" s="173"/>
      <c r="AQ69" s="171"/>
      <c r="AR69" s="171"/>
      <c r="AS69" s="171"/>
      <c r="AT69" s="171"/>
      <c r="AU69" s="171"/>
      <c r="AV69" s="172"/>
      <c r="AW69" s="173"/>
      <c r="AX69" s="171"/>
      <c r="AY69" s="174"/>
      <c r="AZ69" s="416"/>
      <c r="BA69" s="417"/>
      <c r="BB69" s="229"/>
      <c r="BC69" s="230"/>
      <c r="BD69" s="230"/>
      <c r="BE69" s="230"/>
      <c r="BF69" s="230"/>
      <c r="BG69" s="230"/>
      <c r="BH69" s="231"/>
    </row>
    <row r="70" spans="2:60" ht="20.25" customHeight="1" x14ac:dyDescent="0.45">
      <c r="B70" s="422" t="s">
        <v>91</v>
      </c>
      <c r="C70" s="423"/>
      <c r="D70" s="423"/>
      <c r="E70" s="423"/>
      <c r="F70" s="423"/>
      <c r="G70" s="423"/>
      <c r="H70" s="423"/>
      <c r="I70" s="423"/>
      <c r="J70" s="423"/>
      <c r="K70" s="423"/>
      <c r="L70" s="423"/>
      <c r="M70" s="423"/>
      <c r="N70" s="423"/>
      <c r="O70" s="423"/>
      <c r="P70" s="423"/>
      <c r="Q70" s="423"/>
      <c r="R70" s="423"/>
      <c r="S70" s="423"/>
      <c r="T70" s="424"/>
      <c r="U70" s="175"/>
      <c r="V70" s="176"/>
      <c r="W70" s="176"/>
      <c r="X70" s="176"/>
      <c r="Y70" s="176"/>
      <c r="Z70" s="176"/>
      <c r="AA70" s="177"/>
      <c r="AB70" s="178"/>
      <c r="AC70" s="176"/>
      <c r="AD70" s="176"/>
      <c r="AE70" s="176"/>
      <c r="AF70" s="176"/>
      <c r="AG70" s="176"/>
      <c r="AH70" s="177"/>
      <c r="AI70" s="178"/>
      <c r="AJ70" s="176"/>
      <c r="AK70" s="176"/>
      <c r="AL70" s="176"/>
      <c r="AM70" s="176"/>
      <c r="AN70" s="176"/>
      <c r="AO70" s="177"/>
      <c r="AP70" s="178"/>
      <c r="AQ70" s="176"/>
      <c r="AR70" s="176"/>
      <c r="AS70" s="176"/>
      <c r="AT70" s="176"/>
      <c r="AU70" s="176"/>
      <c r="AV70" s="177"/>
      <c r="AW70" s="178"/>
      <c r="AX70" s="176"/>
      <c r="AY70" s="179"/>
      <c r="AZ70" s="418"/>
      <c r="BA70" s="419"/>
      <c r="BB70" s="232"/>
      <c r="BC70" s="233"/>
      <c r="BD70" s="233"/>
      <c r="BE70" s="233"/>
      <c r="BF70" s="233"/>
      <c r="BG70" s="233"/>
      <c r="BH70" s="234"/>
    </row>
    <row r="71" spans="2:60" ht="20.25" customHeight="1" x14ac:dyDescent="0.45">
      <c r="B71" s="422" t="s">
        <v>92</v>
      </c>
      <c r="C71" s="423"/>
      <c r="D71" s="423"/>
      <c r="E71" s="423"/>
      <c r="F71" s="423"/>
      <c r="G71" s="423"/>
      <c r="H71" s="423"/>
      <c r="I71" s="423"/>
      <c r="J71" s="423"/>
      <c r="K71" s="423"/>
      <c r="L71" s="423"/>
      <c r="M71" s="423"/>
      <c r="N71" s="423"/>
      <c r="O71" s="423"/>
      <c r="P71" s="423"/>
      <c r="Q71" s="423"/>
      <c r="R71" s="423"/>
      <c r="S71" s="423"/>
      <c r="T71" s="424"/>
      <c r="U71" s="175"/>
      <c r="V71" s="176"/>
      <c r="W71" s="176"/>
      <c r="X71" s="176"/>
      <c r="Y71" s="176"/>
      <c r="Z71" s="176"/>
      <c r="AA71" s="84"/>
      <c r="AB71" s="82"/>
      <c r="AC71" s="176"/>
      <c r="AD71" s="176"/>
      <c r="AE71" s="176"/>
      <c r="AF71" s="176"/>
      <c r="AG71" s="176"/>
      <c r="AH71" s="84"/>
      <c r="AI71" s="82"/>
      <c r="AJ71" s="176"/>
      <c r="AK71" s="176"/>
      <c r="AL71" s="176"/>
      <c r="AM71" s="176"/>
      <c r="AN71" s="176"/>
      <c r="AO71" s="84"/>
      <c r="AP71" s="82"/>
      <c r="AQ71" s="176"/>
      <c r="AR71" s="176"/>
      <c r="AS71" s="176"/>
      <c r="AT71" s="176"/>
      <c r="AU71" s="176"/>
      <c r="AV71" s="84"/>
      <c r="AW71" s="82"/>
      <c r="AX71" s="176"/>
      <c r="AY71" s="179"/>
      <c r="AZ71" s="420"/>
      <c r="BA71" s="421"/>
      <c r="BB71" s="232"/>
      <c r="BC71" s="233"/>
      <c r="BD71" s="233"/>
      <c r="BE71" s="233"/>
      <c r="BF71" s="233"/>
      <c r="BG71" s="233"/>
      <c r="BH71" s="234"/>
    </row>
    <row r="72" spans="2:60" ht="20.25" customHeight="1" x14ac:dyDescent="0.45">
      <c r="B72" s="490" t="s">
        <v>74</v>
      </c>
      <c r="C72" s="423"/>
      <c r="D72" s="423"/>
      <c r="E72" s="423"/>
      <c r="F72" s="423"/>
      <c r="G72" s="423"/>
      <c r="H72" s="423"/>
      <c r="I72" s="423"/>
      <c r="J72" s="423"/>
      <c r="K72" s="423"/>
      <c r="L72" s="423"/>
      <c r="M72" s="423"/>
      <c r="N72" s="423"/>
      <c r="O72" s="423"/>
      <c r="P72" s="423"/>
      <c r="Q72" s="423"/>
      <c r="R72" s="423"/>
      <c r="S72" s="423"/>
      <c r="T72" s="424"/>
      <c r="U72" s="180" t="str">
        <f t="shared" ref="U72:AY72" si="1">IF(SUMIF($F$21:$F$68,"介護従業者",U21:U68)=0,"",SUMIF($F$21:$F$68,"介護従業者",U21:U68))</f>
        <v/>
      </c>
      <c r="V72" s="181" t="str">
        <f t="shared" si="1"/>
        <v/>
      </c>
      <c r="W72" s="181" t="str">
        <f t="shared" si="1"/>
        <v/>
      </c>
      <c r="X72" s="181" t="str">
        <f t="shared" si="1"/>
        <v/>
      </c>
      <c r="Y72" s="181" t="str">
        <f t="shared" si="1"/>
        <v/>
      </c>
      <c r="Z72" s="181" t="str">
        <f t="shared" si="1"/>
        <v/>
      </c>
      <c r="AA72" s="89" t="str">
        <f t="shared" si="1"/>
        <v/>
      </c>
      <c r="AB72" s="180" t="str">
        <f t="shared" si="1"/>
        <v/>
      </c>
      <c r="AC72" s="181" t="str">
        <f t="shared" si="1"/>
        <v/>
      </c>
      <c r="AD72" s="181" t="str">
        <f t="shared" si="1"/>
        <v/>
      </c>
      <c r="AE72" s="181" t="str">
        <f t="shared" si="1"/>
        <v/>
      </c>
      <c r="AF72" s="181" t="str">
        <f t="shared" si="1"/>
        <v/>
      </c>
      <c r="AG72" s="181" t="str">
        <f t="shared" si="1"/>
        <v/>
      </c>
      <c r="AH72" s="89" t="str">
        <f t="shared" si="1"/>
        <v/>
      </c>
      <c r="AI72" s="180" t="str">
        <f t="shared" si="1"/>
        <v/>
      </c>
      <c r="AJ72" s="181" t="str">
        <f t="shared" si="1"/>
        <v/>
      </c>
      <c r="AK72" s="181" t="str">
        <f t="shared" si="1"/>
        <v/>
      </c>
      <c r="AL72" s="181" t="str">
        <f t="shared" si="1"/>
        <v/>
      </c>
      <c r="AM72" s="181" t="str">
        <f t="shared" si="1"/>
        <v/>
      </c>
      <c r="AN72" s="181" t="str">
        <f t="shared" si="1"/>
        <v/>
      </c>
      <c r="AO72" s="89" t="str">
        <f t="shared" si="1"/>
        <v/>
      </c>
      <c r="AP72" s="180" t="str">
        <f t="shared" si="1"/>
        <v/>
      </c>
      <c r="AQ72" s="181" t="str">
        <f t="shared" si="1"/>
        <v/>
      </c>
      <c r="AR72" s="181" t="str">
        <f t="shared" si="1"/>
        <v/>
      </c>
      <c r="AS72" s="181" t="str">
        <f t="shared" si="1"/>
        <v/>
      </c>
      <c r="AT72" s="181" t="str">
        <f t="shared" si="1"/>
        <v/>
      </c>
      <c r="AU72" s="181" t="str">
        <f t="shared" si="1"/>
        <v/>
      </c>
      <c r="AV72" s="89" t="str">
        <f t="shared" si="1"/>
        <v/>
      </c>
      <c r="AW72" s="180" t="str">
        <f t="shared" si="1"/>
        <v/>
      </c>
      <c r="AX72" s="181" t="str">
        <f t="shared" si="1"/>
        <v/>
      </c>
      <c r="AY72" s="181" t="str">
        <f t="shared" si="1"/>
        <v/>
      </c>
      <c r="AZ72" s="425">
        <f>IF($BC$3="４週",SUM(U72:AV72),IF($BC$3="暦月",SUM(U72:AY72),""))</f>
        <v>0</v>
      </c>
      <c r="BA72" s="426"/>
      <c r="BB72" s="232"/>
      <c r="BC72" s="233"/>
      <c r="BD72" s="233"/>
      <c r="BE72" s="233"/>
      <c r="BF72" s="233"/>
      <c r="BG72" s="233"/>
      <c r="BH72" s="234"/>
    </row>
    <row r="73" spans="2:60" ht="20.25" customHeight="1" thickBot="1" x14ac:dyDescent="0.5">
      <c r="B73" s="491" t="s">
        <v>75</v>
      </c>
      <c r="C73" s="428"/>
      <c r="D73" s="428"/>
      <c r="E73" s="428"/>
      <c r="F73" s="428"/>
      <c r="G73" s="428"/>
      <c r="H73" s="428"/>
      <c r="I73" s="428"/>
      <c r="J73" s="428"/>
      <c r="K73" s="428"/>
      <c r="L73" s="428"/>
      <c r="M73" s="428"/>
      <c r="N73" s="428"/>
      <c r="O73" s="428"/>
      <c r="P73" s="428"/>
      <c r="Q73" s="428"/>
      <c r="R73" s="428"/>
      <c r="S73" s="428"/>
      <c r="T73" s="429"/>
      <c r="U73" s="182" t="str">
        <f t="shared" ref="U73:AY73" si="2">IF(SUMIF($G$21:$G$68,"介護従業者",U21:U68)=0,"",SUMIF($G$21:$G$68,"介護従業者",U21:U68))</f>
        <v/>
      </c>
      <c r="V73" s="183" t="str">
        <f t="shared" si="2"/>
        <v/>
      </c>
      <c r="W73" s="183" t="str">
        <f t="shared" si="2"/>
        <v/>
      </c>
      <c r="X73" s="183" t="str">
        <f t="shared" si="2"/>
        <v/>
      </c>
      <c r="Y73" s="183" t="str">
        <f t="shared" si="2"/>
        <v/>
      </c>
      <c r="Z73" s="183" t="str">
        <f t="shared" si="2"/>
        <v/>
      </c>
      <c r="AA73" s="184" t="str">
        <f t="shared" si="2"/>
        <v/>
      </c>
      <c r="AB73" s="185" t="str">
        <f t="shared" si="2"/>
        <v/>
      </c>
      <c r="AC73" s="183" t="str">
        <f t="shared" si="2"/>
        <v/>
      </c>
      <c r="AD73" s="183" t="str">
        <f t="shared" si="2"/>
        <v/>
      </c>
      <c r="AE73" s="183" t="str">
        <f t="shared" si="2"/>
        <v/>
      </c>
      <c r="AF73" s="183" t="str">
        <f t="shared" si="2"/>
        <v/>
      </c>
      <c r="AG73" s="183" t="str">
        <f t="shared" si="2"/>
        <v/>
      </c>
      <c r="AH73" s="184" t="str">
        <f t="shared" si="2"/>
        <v/>
      </c>
      <c r="AI73" s="185" t="str">
        <f t="shared" si="2"/>
        <v/>
      </c>
      <c r="AJ73" s="183" t="str">
        <f t="shared" si="2"/>
        <v/>
      </c>
      <c r="AK73" s="183" t="str">
        <f t="shared" si="2"/>
        <v/>
      </c>
      <c r="AL73" s="183" t="str">
        <f t="shared" si="2"/>
        <v/>
      </c>
      <c r="AM73" s="183" t="str">
        <f t="shared" si="2"/>
        <v/>
      </c>
      <c r="AN73" s="183" t="str">
        <f t="shared" si="2"/>
        <v/>
      </c>
      <c r="AO73" s="184" t="str">
        <f t="shared" si="2"/>
        <v/>
      </c>
      <c r="AP73" s="185" t="str">
        <f t="shared" si="2"/>
        <v/>
      </c>
      <c r="AQ73" s="183" t="str">
        <f t="shared" si="2"/>
        <v/>
      </c>
      <c r="AR73" s="183" t="str">
        <f t="shared" si="2"/>
        <v/>
      </c>
      <c r="AS73" s="183" t="str">
        <f t="shared" si="2"/>
        <v/>
      </c>
      <c r="AT73" s="183" t="str">
        <f t="shared" si="2"/>
        <v/>
      </c>
      <c r="AU73" s="183" t="str">
        <f t="shared" si="2"/>
        <v/>
      </c>
      <c r="AV73" s="184" t="str">
        <f t="shared" si="2"/>
        <v/>
      </c>
      <c r="AW73" s="185" t="str">
        <f t="shared" si="2"/>
        <v/>
      </c>
      <c r="AX73" s="183" t="str">
        <f t="shared" si="2"/>
        <v/>
      </c>
      <c r="AY73" s="186" t="str">
        <f t="shared" si="2"/>
        <v/>
      </c>
      <c r="AZ73" s="430">
        <f>IF($BC$3="４週",SUM(U73:AV73),IF($BC$3="暦月",SUM(U73:AY73),""))</f>
        <v>0</v>
      </c>
      <c r="BA73" s="431"/>
      <c r="BB73" s="235"/>
      <c r="BC73" s="236"/>
      <c r="BD73" s="236"/>
      <c r="BE73" s="236"/>
      <c r="BF73" s="236"/>
      <c r="BG73" s="236"/>
      <c r="BH73" s="237"/>
    </row>
    <row r="74" spans="2:60" s="150" customFormat="1" ht="20.25" customHeight="1" x14ac:dyDescent="0.45">
      <c r="C74" s="151"/>
      <c r="D74" s="151"/>
      <c r="E74" s="151"/>
      <c r="F74" s="151"/>
      <c r="G74" s="151"/>
      <c r="BH74" s="187"/>
    </row>
    <row r="75" spans="2:60" ht="20.25" customHeight="1" x14ac:dyDescent="0.45"/>
    <row r="76" spans="2:60" ht="20.25" customHeight="1" x14ac:dyDescent="0.45"/>
    <row r="77" spans="2:60" ht="20.25" customHeight="1" x14ac:dyDescent="0.45"/>
    <row r="78" spans="2:60" ht="20.25" customHeight="1" x14ac:dyDescent="0.45"/>
    <row r="79" spans="2:60" ht="20.25" customHeight="1" x14ac:dyDescent="0.45"/>
    <row r="80" spans="2:60" ht="20.25" customHeight="1" x14ac:dyDescent="0.45"/>
    <row r="81" ht="20.25" customHeight="1" x14ac:dyDescent="0.45"/>
    <row r="82" ht="20.25" customHeight="1" x14ac:dyDescent="0.45"/>
    <row r="83" ht="20.25" customHeight="1" x14ac:dyDescent="0.45"/>
    <row r="84" ht="20.25" customHeight="1" x14ac:dyDescent="0.45"/>
    <row r="85" ht="20.25" customHeight="1" x14ac:dyDescent="0.45"/>
    <row r="86" ht="20.25" customHeight="1" x14ac:dyDescent="0.45"/>
    <row r="87" ht="20.25" customHeight="1" x14ac:dyDescent="0.45"/>
    <row r="88" ht="20.25" customHeight="1" x14ac:dyDescent="0.45"/>
    <row r="89" ht="20.25" customHeight="1" x14ac:dyDescent="0.45"/>
    <row r="90" ht="20.25" customHeight="1" x14ac:dyDescent="0.45"/>
    <row r="91" ht="20.25" customHeight="1" x14ac:dyDescent="0.45"/>
    <row r="92" ht="20.25" customHeight="1" x14ac:dyDescent="0.45"/>
    <row r="93" ht="20.25" customHeight="1" x14ac:dyDescent="0.45"/>
    <row r="94" ht="20.25" customHeight="1" x14ac:dyDescent="0.45"/>
    <row r="95" ht="20.25" customHeight="1" x14ac:dyDescent="0.45"/>
    <row r="96" ht="20.25" customHeight="1" x14ac:dyDescent="0.45"/>
    <row r="97" ht="20.25" customHeight="1" x14ac:dyDescent="0.45"/>
    <row r="98" ht="20.25" customHeight="1" x14ac:dyDescent="0.45"/>
    <row r="99" ht="20.25" customHeight="1" x14ac:dyDescent="0.45"/>
    <row r="100" ht="20.25" customHeight="1" x14ac:dyDescent="0.45"/>
    <row r="101" ht="20.25" customHeight="1" x14ac:dyDescent="0.45"/>
    <row r="128" spans="3:57" x14ac:dyDescent="0.45">
      <c r="C128" s="31"/>
      <c r="D128" s="31"/>
      <c r="E128" s="31"/>
      <c r="F128" s="31"/>
      <c r="G128" s="31"/>
      <c r="H128" s="31"/>
      <c r="I128" s="188"/>
      <c r="J128" s="188"/>
      <c r="K128" s="188"/>
      <c r="L128" s="188"/>
      <c r="M128" s="188"/>
      <c r="N128" s="188"/>
      <c r="O128" s="188"/>
      <c r="P128" s="188"/>
      <c r="Q128" s="188"/>
      <c r="R128" s="188"/>
      <c r="S128" s="188"/>
      <c r="T128" s="188"/>
      <c r="U128" s="188"/>
      <c r="V128" s="188"/>
      <c r="W128" s="188"/>
      <c r="X128" s="188"/>
      <c r="Y128" s="188"/>
      <c r="Z128" s="188"/>
      <c r="AA128" s="188"/>
      <c r="AB128" s="188"/>
      <c r="AC128" s="188"/>
      <c r="AD128" s="188"/>
      <c r="AE128" s="188"/>
      <c r="AF128" s="188"/>
      <c r="AG128" s="188"/>
      <c r="AH128" s="188"/>
      <c r="AI128" s="188"/>
      <c r="AJ128" s="188"/>
      <c r="AK128" s="188"/>
      <c r="AL128" s="188"/>
      <c r="AM128" s="188"/>
      <c r="AN128" s="188"/>
      <c r="AO128" s="188"/>
      <c r="AP128" s="188"/>
      <c r="AQ128" s="188"/>
      <c r="AR128" s="188"/>
      <c r="AS128" s="188"/>
      <c r="AT128" s="188"/>
      <c r="AU128" s="188"/>
      <c r="AV128" s="188"/>
      <c r="AW128" s="188"/>
      <c r="AX128" s="188"/>
      <c r="AY128" s="188"/>
      <c r="AZ128" s="188"/>
      <c r="BA128" s="188"/>
      <c r="BB128" s="188"/>
      <c r="BC128" s="188"/>
      <c r="BD128" s="188"/>
      <c r="BE128" s="188"/>
    </row>
    <row r="129" spans="3:57" x14ac:dyDescent="0.45">
      <c r="C129" s="31"/>
      <c r="D129" s="31"/>
      <c r="E129" s="31"/>
      <c r="F129" s="31"/>
      <c r="G129" s="31"/>
      <c r="H129" s="31"/>
      <c r="I129" s="188"/>
      <c r="J129" s="188"/>
      <c r="K129" s="188"/>
      <c r="L129" s="188"/>
      <c r="M129" s="188"/>
      <c r="N129" s="188"/>
      <c r="O129" s="188"/>
      <c r="P129" s="188"/>
      <c r="Q129" s="188"/>
      <c r="R129" s="188"/>
      <c r="S129" s="188"/>
      <c r="T129" s="188"/>
      <c r="U129" s="188"/>
      <c r="V129" s="188"/>
      <c r="W129" s="188"/>
      <c r="X129" s="188"/>
      <c r="Y129" s="188"/>
      <c r="Z129" s="188"/>
      <c r="AA129" s="188"/>
      <c r="AB129" s="188"/>
      <c r="AC129" s="188"/>
      <c r="AD129" s="188"/>
      <c r="AE129" s="188"/>
      <c r="AF129" s="188"/>
      <c r="AG129" s="188"/>
      <c r="AH129" s="188"/>
      <c r="AI129" s="188"/>
      <c r="AJ129" s="188"/>
      <c r="AK129" s="188"/>
      <c r="AL129" s="188"/>
      <c r="AM129" s="188"/>
      <c r="AN129" s="188"/>
      <c r="AO129" s="188"/>
      <c r="AP129" s="188"/>
      <c r="AQ129" s="188"/>
      <c r="AR129" s="188"/>
      <c r="AS129" s="188"/>
      <c r="AT129" s="188"/>
      <c r="AU129" s="188"/>
      <c r="AV129" s="188"/>
      <c r="AW129" s="188"/>
      <c r="AX129" s="188"/>
      <c r="AY129" s="188"/>
      <c r="AZ129" s="188"/>
      <c r="BA129" s="188"/>
      <c r="BB129" s="188"/>
      <c r="BC129" s="188"/>
      <c r="BD129" s="188"/>
      <c r="BE129" s="188"/>
    </row>
    <row r="130" spans="3:57" x14ac:dyDescent="0.45">
      <c r="C130" s="107"/>
      <c r="D130" s="107"/>
      <c r="E130" s="107"/>
      <c r="F130" s="107"/>
      <c r="G130" s="107"/>
      <c r="H130" s="107"/>
      <c r="I130" s="31"/>
      <c r="J130" s="31"/>
    </row>
    <row r="131" spans="3:57" x14ac:dyDescent="0.45">
      <c r="C131" s="107"/>
      <c r="D131" s="107"/>
      <c r="E131" s="107"/>
      <c r="F131" s="107"/>
      <c r="G131" s="107"/>
      <c r="H131" s="107"/>
      <c r="I131" s="31"/>
      <c r="J131" s="31"/>
    </row>
    <row r="132" spans="3:57" x14ac:dyDescent="0.45">
      <c r="C132" s="31"/>
      <c r="D132" s="31"/>
      <c r="E132" s="31"/>
      <c r="F132" s="31"/>
      <c r="G132" s="31"/>
      <c r="H132" s="31"/>
    </row>
    <row r="133" spans="3:57" x14ac:dyDescent="0.45">
      <c r="C133" s="31"/>
      <c r="D133" s="31"/>
      <c r="E133" s="31"/>
      <c r="F133" s="31"/>
      <c r="G133" s="31"/>
      <c r="H133" s="31"/>
    </row>
    <row r="134" spans="3:57" x14ac:dyDescent="0.45">
      <c r="C134" s="31"/>
      <c r="D134" s="31"/>
      <c r="E134" s="31"/>
      <c r="F134" s="31"/>
      <c r="G134" s="31"/>
      <c r="H134" s="31"/>
    </row>
    <row r="135" spans="3:57" x14ac:dyDescent="0.45">
      <c r="C135" s="31"/>
      <c r="D135" s="31"/>
      <c r="E135" s="31"/>
      <c r="F135" s="31"/>
      <c r="G135" s="31"/>
      <c r="H135" s="31"/>
    </row>
  </sheetData>
  <sheetProtection insertRows="0" deleteRows="0"/>
  <mergeCells count="217">
    <mergeCell ref="U12:V12"/>
    <mergeCell ref="AR1:BG1"/>
    <mergeCell ref="AA2:AB2"/>
    <mergeCell ref="AD2:AE2"/>
    <mergeCell ref="AH2:AI2"/>
    <mergeCell ref="AR2:BG2"/>
    <mergeCell ref="BC3:BF3"/>
    <mergeCell ref="AM13:AN13"/>
    <mergeCell ref="BB13:BD13"/>
    <mergeCell ref="BF13:BH13"/>
    <mergeCell ref="AM14:AN14"/>
    <mergeCell ref="BB14:BD14"/>
    <mergeCell ref="BF14:BH14"/>
    <mergeCell ref="BC4:BF4"/>
    <mergeCell ref="AY6:AZ6"/>
    <mergeCell ref="BC6:BD6"/>
    <mergeCell ref="BC8:BD8"/>
    <mergeCell ref="BC10:BD10"/>
    <mergeCell ref="AZ16:BA20"/>
    <mergeCell ref="BB16:BC20"/>
    <mergeCell ref="BD16:BH20"/>
    <mergeCell ref="U17:AA17"/>
    <mergeCell ref="AB17:AH17"/>
    <mergeCell ref="AI17:AO17"/>
    <mergeCell ref="AP17:AV17"/>
    <mergeCell ref="AW17:AY17"/>
    <mergeCell ref="B16:B20"/>
    <mergeCell ref="C16:E20"/>
    <mergeCell ref="H16:H20"/>
    <mergeCell ref="I16:L20"/>
    <mergeCell ref="M16:O20"/>
    <mergeCell ref="P16:T20"/>
    <mergeCell ref="C24:E26"/>
    <mergeCell ref="H24:H26"/>
    <mergeCell ref="I24:L26"/>
    <mergeCell ref="M24:O26"/>
    <mergeCell ref="AZ24:BA24"/>
    <mergeCell ref="C21:E23"/>
    <mergeCell ref="H21:H23"/>
    <mergeCell ref="I21:L23"/>
    <mergeCell ref="M21:O23"/>
    <mergeCell ref="AZ21:BA21"/>
    <mergeCell ref="BB24:BC24"/>
    <mergeCell ref="BD24:BH26"/>
    <mergeCell ref="AZ25:BA25"/>
    <mergeCell ref="BB25:BC25"/>
    <mergeCell ref="AZ26:BA26"/>
    <mergeCell ref="BB26:BC26"/>
    <mergeCell ref="BD21:BH23"/>
    <mergeCell ref="AZ22:BA22"/>
    <mergeCell ref="BB22:BC22"/>
    <mergeCell ref="AZ23:BA23"/>
    <mergeCell ref="BB23:BC23"/>
    <mergeCell ref="BB21:BC21"/>
    <mergeCell ref="C30:E32"/>
    <mergeCell ref="H30:H32"/>
    <mergeCell ref="I30:L32"/>
    <mergeCell ref="M30:O32"/>
    <mergeCell ref="AZ30:BA30"/>
    <mergeCell ref="C27:E29"/>
    <mergeCell ref="H27:H29"/>
    <mergeCell ref="I27:L29"/>
    <mergeCell ref="M27:O29"/>
    <mergeCell ref="AZ27:BA27"/>
    <mergeCell ref="BB30:BC30"/>
    <mergeCell ref="BD30:BH32"/>
    <mergeCell ref="AZ31:BA31"/>
    <mergeCell ref="BB31:BC31"/>
    <mergeCell ref="AZ32:BA32"/>
    <mergeCell ref="BB32:BC32"/>
    <mergeCell ref="BD27:BH29"/>
    <mergeCell ref="AZ28:BA28"/>
    <mergeCell ref="BB28:BC28"/>
    <mergeCell ref="AZ29:BA29"/>
    <mergeCell ref="BB29:BC29"/>
    <mergeCell ref="BB27:BC27"/>
    <mergeCell ref="C36:E38"/>
    <mergeCell ref="H36:H38"/>
    <mergeCell ref="I36:L38"/>
    <mergeCell ref="M36:O38"/>
    <mergeCell ref="AZ36:BA36"/>
    <mergeCell ref="C33:E35"/>
    <mergeCell ref="H33:H35"/>
    <mergeCell ref="I33:L35"/>
    <mergeCell ref="M33:O35"/>
    <mergeCell ref="AZ33:BA33"/>
    <mergeCell ref="BB36:BC36"/>
    <mergeCell ref="BD36:BH38"/>
    <mergeCell ref="AZ37:BA37"/>
    <mergeCell ref="BB37:BC37"/>
    <mergeCell ref="AZ38:BA38"/>
    <mergeCell ref="BB38:BC38"/>
    <mergeCell ref="BD33:BH35"/>
    <mergeCell ref="AZ34:BA34"/>
    <mergeCell ref="BB34:BC34"/>
    <mergeCell ref="AZ35:BA35"/>
    <mergeCell ref="BB35:BC35"/>
    <mergeCell ref="BB33:BC33"/>
    <mergeCell ref="C42:E44"/>
    <mergeCell ref="H42:H44"/>
    <mergeCell ref="I42:L44"/>
    <mergeCell ref="M42:O44"/>
    <mergeCell ref="AZ42:BA42"/>
    <mergeCell ref="C39:E41"/>
    <mergeCell ref="H39:H41"/>
    <mergeCell ref="I39:L41"/>
    <mergeCell ref="M39:O41"/>
    <mergeCell ref="AZ39:BA39"/>
    <mergeCell ref="BB42:BC42"/>
    <mergeCell ref="BD42:BH44"/>
    <mergeCell ref="AZ43:BA43"/>
    <mergeCell ref="BB43:BC43"/>
    <mergeCell ref="AZ44:BA44"/>
    <mergeCell ref="BB44:BC44"/>
    <mergeCell ref="BD39:BH41"/>
    <mergeCell ref="AZ40:BA40"/>
    <mergeCell ref="BB40:BC40"/>
    <mergeCell ref="AZ41:BA41"/>
    <mergeCell ref="BB41:BC41"/>
    <mergeCell ref="BB39:BC39"/>
    <mergeCell ref="C48:E50"/>
    <mergeCell ref="H48:H50"/>
    <mergeCell ref="I48:L50"/>
    <mergeCell ref="M48:O50"/>
    <mergeCell ref="AZ48:BA48"/>
    <mergeCell ref="C45:E47"/>
    <mergeCell ref="H45:H47"/>
    <mergeCell ref="I45:L47"/>
    <mergeCell ref="M45:O47"/>
    <mergeCell ref="AZ45:BA45"/>
    <mergeCell ref="BB48:BC48"/>
    <mergeCell ref="BD48:BH50"/>
    <mergeCell ref="AZ49:BA49"/>
    <mergeCell ref="BB49:BC49"/>
    <mergeCell ref="AZ50:BA50"/>
    <mergeCell ref="BB50:BC50"/>
    <mergeCell ref="BD45:BH47"/>
    <mergeCell ref="AZ46:BA46"/>
    <mergeCell ref="BB46:BC46"/>
    <mergeCell ref="AZ47:BA47"/>
    <mergeCell ref="BB47:BC47"/>
    <mergeCell ref="BB45:BC45"/>
    <mergeCell ref="C54:E56"/>
    <mergeCell ref="H54:H56"/>
    <mergeCell ref="I54:L56"/>
    <mergeCell ref="M54:O56"/>
    <mergeCell ref="AZ54:BA54"/>
    <mergeCell ref="C51:E53"/>
    <mergeCell ref="H51:H53"/>
    <mergeCell ref="I51:L53"/>
    <mergeCell ref="M51:O53"/>
    <mergeCell ref="AZ51:BA51"/>
    <mergeCell ref="BB54:BC54"/>
    <mergeCell ref="BD54:BH56"/>
    <mergeCell ref="AZ55:BA55"/>
    <mergeCell ref="BB55:BC55"/>
    <mergeCell ref="AZ56:BA56"/>
    <mergeCell ref="BB56:BC56"/>
    <mergeCell ref="BD51:BH53"/>
    <mergeCell ref="AZ52:BA52"/>
    <mergeCell ref="BB52:BC52"/>
    <mergeCell ref="AZ53:BA53"/>
    <mergeCell ref="BB53:BC53"/>
    <mergeCell ref="BB51:BC51"/>
    <mergeCell ref="C60:E62"/>
    <mergeCell ref="H60:H62"/>
    <mergeCell ref="I60:L62"/>
    <mergeCell ref="M60:O62"/>
    <mergeCell ref="AZ60:BA60"/>
    <mergeCell ref="C57:E59"/>
    <mergeCell ref="H57:H59"/>
    <mergeCell ref="I57:L59"/>
    <mergeCell ref="M57:O59"/>
    <mergeCell ref="AZ57:BA57"/>
    <mergeCell ref="BB60:BC60"/>
    <mergeCell ref="BD60:BH62"/>
    <mergeCell ref="AZ61:BA61"/>
    <mergeCell ref="BB61:BC61"/>
    <mergeCell ref="AZ62:BA62"/>
    <mergeCell ref="BB62:BC62"/>
    <mergeCell ref="BD57:BH59"/>
    <mergeCell ref="AZ58:BA58"/>
    <mergeCell ref="BB58:BC58"/>
    <mergeCell ref="AZ59:BA59"/>
    <mergeCell ref="BB59:BC59"/>
    <mergeCell ref="BB57:BC57"/>
    <mergeCell ref="C66:E68"/>
    <mergeCell ref="H66:H68"/>
    <mergeCell ref="I66:L68"/>
    <mergeCell ref="M66:O68"/>
    <mergeCell ref="AZ66:BA66"/>
    <mergeCell ref="C63:E65"/>
    <mergeCell ref="H63:H65"/>
    <mergeCell ref="I63:L65"/>
    <mergeCell ref="M63:O65"/>
    <mergeCell ref="AZ63:BA63"/>
    <mergeCell ref="BB66:BC66"/>
    <mergeCell ref="BD66:BH68"/>
    <mergeCell ref="AZ67:BA67"/>
    <mergeCell ref="BB67:BC67"/>
    <mergeCell ref="AZ68:BA68"/>
    <mergeCell ref="BB68:BC68"/>
    <mergeCell ref="BD63:BH65"/>
    <mergeCell ref="AZ64:BA64"/>
    <mergeCell ref="BB64:BC64"/>
    <mergeCell ref="AZ65:BA65"/>
    <mergeCell ref="BB65:BC65"/>
    <mergeCell ref="BB63:BC63"/>
    <mergeCell ref="B69:T69"/>
    <mergeCell ref="AZ69:BA71"/>
    <mergeCell ref="BB69:BH73"/>
    <mergeCell ref="B70:T70"/>
    <mergeCell ref="B71:T71"/>
    <mergeCell ref="B72:T72"/>
    <mergeCell ref="AZ72:BA72"/>
    <mergeCell ref="B73:T73"/>
    <mergeCell ref="AZ73:BA73"/>
  </mergeCells>
  <phoneticPr fontId="3"/>
  <conditionalFormatting sqref="U23:AY23">
    <cfRule type="expression" dxfId="32" priority="32">
      <formula>OR(U$69=$B22,U$70=$B22)</formula>
    </cfRule>
  </conditionalFormatting>
  <conditionalFormatting sqref="U26:AY26">
    <cfRule type="expression" dxfId="31" priority="30">
      <formula>OR(U$69=$B25,U$70=$B25)</formula>
    </cfRule>
  </conditionalFormatting>
  <conditionalFormatting sqref="U29:AY29">
    <cfRule type="expression" dxfId="30" priority="28">
      <formula>OR(U$69=$B28,U$70=$B28)</formula>
    </cfRule>
  </conditionalFormatting>
  <conditionalFormatting sqref="U32:AY32">
    <cfRule type="expression" dxfId="29" priority="26">
      <formula>OR(U$69=$B31,U$70=$B31)</formula>
    </cfRule>
  </conditionalFormatting>
  <conditionalFormatting sqref="U35:AY35">
    <cfRule type="expression" dxfId="28" priority="24">
      <formula>OR(U$69=$B34,U$70=$B34)</formula>
    </cfRule>
  </conditionalFormatting>
  <conditionalFormatting sqref="U38:AY38">
    <cfRule type="expression" dxfId="27" priority="22">
      <formula>OR(U$69=$B37,U$70=$B37)</formula>
    </cfRule>
  </conditionalFormatting>
  <conditionalFormatting sqref="U41:AY41">
    <cfRule type="expression" dxfId="26" priority="20">
      <formula>OR(U$69=$B40,U$70=$B40)</formula>
    </cfRule>
  </conditionalFormatting>
  <conditionalFormatting sqref="U44:AY44">
    <cfRule type="expression" dxfId="25" priority="18">
      <formula>OR(U$69=$B43,U$70=$B43)</formula>
    </cfRule>
  </conditionalFormatting>
  <conditionalFormatting sqref="U47:AY47">
    <cfRule type="expression" dxfId="24" priority="16">
      <formula>OR(U$69=$B46,U$70=$B46)</formula>
    </cfRule>
  </conditionalFormatting>
  <conditionalFormatting sqref="U50:AY50">
    <cfRule type="expression" dxfId="23" priority="14">
      <formula>OR(U$69=$B49,U$70=$B49)</formula>
    </cfRule>
  </conditionalFormatting>
  <conditionalFormatting sqref="U53:AY53">
    <cfRule type="expression" dxfId="22" priority="12">
      <formula>OR(U$69=$B52,U$70=$B52)</formula>
    </cfRule>
  </conditionalFormatting>
  <conditionalFormatting sqref="U56:AY56">
    <cfRule type="expression" dxfId="21" priority="10">
      <formula>OR(U$69=$B55,U$70=$B55)</formula>
    </cfRule>
  </conditionalFormatting>
  <conditionalFormatting sqref="U59:AY59">
    <cfRule type="expression" dxfId="20" priority="8">
      <formula>OR(U$69=$B58,U$70=$B58)</formula>
    </cfRule>
  </conditionalFormatting>
  <conditionalFormatting sqref="U62:AY62">
    <cfRule type="expression" dxfId="19" priority="6">
      <formula>OR(U$69=$B61,U$70=$B61)</formula>
    </cfRule>
  </conditionalFormatting>
  <conditionalFormatting sqref="U65:AY65">
    <cfRule type="expression" dxfId="18" priority="4">
      <formula>OR(U$69=$B64,U$70=$B64)</formula>
    </cfRule>
  </conditionalFormatting>
  <conditionalFormatting sqref="U68:AY68">
    <cfRule type="expression" dxfId="17" priority="2">
      <formula>OR(U$69=$B67,U$70=$B67)</formula>
    </cfRule>
  </conditionalFormatting>
  <conditionalFormatting sqref="U69:BA73">
    <cfRule type="expression" dxfId="16" priority="33">
      <formula>INDIRECT(ADDRESS(ROW(),COLUMN()))=TRUNC(INDIRECT(ADDRESS(ROW(),COLUMN())))</formula>
    </cfRule>
  </conditionalFormatting>
  <conditionalFormatting sqref="U22:BC23">
    <cfRule type="expression" dxfId="15" priority="31">
      <formula>INDIRECT(ADDRESS(ROW(),COLUMN()))=TRUNC(INDIRECT(ADDRESS(ROW(),COLUMN())))</formula>
    </cfRule>
  </conditionalFormatting>
  <conditionalFormatting sqref="U25:BC26">
    <cfRule type="expression" dxfId="14" priority="29">
      <formula>INDIRECT(ADDRESS(ROW(),COLUMN()))=TRUNC(INDIRECT(ADDRESS(ROW(),COLUMN())))</formula>
    </cfRule>
  </conditionalFormatting>
  <conditionalFormatting sqref="U28:BC29">
    <cfRule type="expression" dxfId="13" priority="27">
      <formula>INDIRECT(ADDRESS(ROW(),COLUMN()))=TRUNC(INDIRECT(ADDRESS(ROW(),COLUMN())))</formula>
    </cfRule>
  </conditionalFormatting>
  <conditionalFormatting sqref="U31:BC32">
    <cfRule type="expression" dxfId="12" priority="25">
      <formula>INDIRECT(ADDRESS(ROW(),COLUMN()))=TRUNC(INDIRECT(ADDRESS(ROW(),COLUMN())))</formula>
    </cfRule>
  </conditionalFormatting>
  <conditionalFormatting sqref="U34:BC35">
    <cfRule type="expression" dxfId="11" priority="23">
      <formula>INDIRECT(ADDRESS(ROW(),COLUMN()))=TRUNC(INDIRECT(ADDRESS(ROW(),COLUMN())))</formula>
    </cfRule>
  </conditionalFormatting>
  <conditionalFormatting sqref="U37:BC38">
    <cfRule type="expression" dxfId="10" priority="21">
      <formula>INDIRECT(ADDRESS(ROW(),COLUMN()))=TRUNC(INDIRECT(ADDRESS(ROW(),COLUMN())))</formula>
    </cfRule>
  </conditionalFormatting>
  <conditionalFormatting sqref="U40:BC41">
    <cfRule type="expression" dxfId="9" priority="19">
      <formula>INDIRECT(ADDRESS(ROW(),COLUMN()))=TRUNC(INDIRECT(ADDRESS(ROW(),COLUMN())))</formula>
    </cfRule>
  </conditionalFormatting>
  <conditionalFormatting sqref="U43:BC44">
    <cfRule type="expression" dxfId="8" priority="17">
      <formula>INDIRECT(ADDRESS(ROW(),COLUMN()))=TRUNC(INDIRECT(ADDRESS(ROW(),COLUMN())))</formula>
    </cfRule>
  </conditionalFormatting>
  <conditionalFormatting sqref="U46:BC47">
    <cfRule type="expression" dxfId="7" priority="15">
      <formula>INDIRECT(ADDRESS(ROW(),COLUMN()))=TRUNC(INDIRECT(ADDRESS(ROW(),COLUMN())))</formula>
    </cfRule>
  </conditionalFormatting>
  <conditionalFormatting sqref="U49:BC50">
    <cfRule type="expression" dxfId="6" priority="13">
      <formula>INDIRECT(ADDRESS(ROW(),COLUMN()))=TRUNC(INDIRECT(ADDRESS(ROW(),COLUMN())))</formula>
    </cfRule>
  </conditionalFormatting>
  <conditionalFormatting sqref="U52:BC53">
    <cfRule type="expression" dxfId="5" priority="11">
      <formula>INDIRECT(ADDRESS(ROW(),COLUMN()))=TRUNC(INDIRECT(ADDRESS(ROW(),COLUMN())))</formula>
    </cfRule>
  </conditionalFormatting>
  <conditionalFormatting sqref="U55:BC56">
    <cfRule type="expression" dxfId="4" priority="9">
      <formula>INDIRECT(ADDRESS(ROW(),COLUMN()))=TRUNC(INDIRECT(ADDRESS(ROW(),COLUMN())))</formula>
    </cfRule>
  </conditionalFormatting>
  <conditionalFormatting sqref="U58:BC59">
    <cfRule type="expression" dxfId="3" priority="7">
      <formula>INDIRECT(ADDRESS(ROW(),COLUMN()))=TRUNC(INDIRECT(ADDRESS(ROW(),COLUMN())))</formula>
    </cfRule>
  </conditionalFormatting>
  <conditionalFormatting sqref="U61:BC62">
    <cfRule type="expression" dxfId="2" priority="5">
      <formula>INDIRECT(ADDRESS(ROW(),COLUMN()))=TRUNC(INDIRECT(ADDRESS(ROW(),COLUMN())))</formula>
    </cfRule>
  </conditionalFormatting>
  <conditionalFormatting sqref="U64:BC65">
    <cfRule type="expression" dxfId="1" priority="3">
      <formula>INDIRECT(ADDRESS(ROW(),COLUMN()))=TRUNC(INDIRECT(ADDRESS(ROW(),COLUMN())))</formula>
    </cfRule>
  </conditionalFormatting>
  <conditionalFormatting sqref="U67:BC68">
    <cfRule type="expression" dxfId="0" priority="1">
      <formula>INDIRECT(ADDRESS(ROW(),COLUMN()))=TRUNC(INDIRECT(ADDRESS(ROW(),COLUMN())))</formula>
    </cfRule>
  </conditionalFormatting>
  <dataValidations count="9">
    <dataValidation allowBlank="1" showInputMessage="1" showErrorMessage="1" error="入力可能範囲　32～40" sqref="BC10" xr:uid="{99FDE6DE-ECEB-45E0-95AE-3E03AC439A95}"/>
    <dataValidation type="list" allowBlank="1" showInputMessage="1" sqref="U21:AY21 U24:AY24 U27:AY27 U30:AY30 U33:AY33 U36:AY36 U39:AY39 U42:AY42 U45:AY45 U48:AY48 U51:AY51 U54:AY54 U57:AY57 U60:AY60 U63:AY63 U66:AY66" xr:uid="{10B4800C-72F9-4E20-BEC3-CF03C53E38BF}">
      <formula1>シフト記号表</formula1>
    </dataValidation>
    <dataValidation type="list" errorStyle="warning" allowBlank="1" showInputMessage="1" error="リストにない場合のみ、入力してください。" sqref="I21:L68" xr:uid="{6A909F94-CAC8-455E-A1C7-345125F06C5F}">
      <formula1>INDIRECT(C21)</formula1>
    </dataValidation>
    <dataValidation type="list" allowBlank="1" showInputMessage="1" sqref="H21:H68" xr:uid="{49FEC8CB-1AE2-49BA-B8D9-F5B884C33760}">
      <formula1>"A, B, C, D"</formula1>
    </dataValidation>
    <dataValidation type="list" allowBlank="1" showInputMessage="1" sqref="C21:E68" xr:uid="{88532F19-EC2C-4A51-92E3-A2ABA4D9B4E1}">
      <formula1>職種</formula1>
    </dataValidation>
    <dataValidation type="list" allowBlank="1" showInputMessage="1" showErrorMessage="1" sqref="BC3:BF3" xr:uid="{6CCC17F1-23A8-43CB-A5FF-9E9AF43E35F1}">
      <formula1>"４週,暦月"</formula1>
    </dataValidation>
    <dataValidation type="decimal" allowBlank="1" showInputMessage="1" showErrorMessage="1" error="入力可能範囲　32～40" sqref="AY6:AZ6" xr:uid="{6082FF00-81E6-4343-A8F7-96461522E601}">
      <formula1>32</formula1>
      <formula2>40</formula2>
    </dataValidation>
    <dataValidation type="list" allowBlank="1" showInputMessage="1" showErrorMessage="1" sqref="AD3:AD4" xr:uid="{0C6EFAD8-D3DA-46CC-81DB-6BEBC3CFEDB2}">
      <formula1>#REF!</formula1>
    </dataValidation>
    <dataValidation type="list" allowBlank="1" showInputMessage="1" showErrorMessage="1" sqref="BC4:BF4" xr:uid="{B81EDB70-4F69-4B33-8F5B-0C01F1C28DB1}">
      <formula1>"予定,実績,予定・実績"</formula1>
    </dataValidation>
  </dataValidations>
  <printOptions horizontalCentered="1"/>
  <pageMargins left="0.15748031496062992" right="0.15748031496062992" top="0.39370078740157483" bottom="0.15748031496062992" header="0.15748031496062992" footer="0.15748031496062992"/>
  <pageSetup paperSize="9" scale="40" fitToHeight="0" orientation="landscape" r:id="rId1"/>
  <rowBreaks count="1" manualBreakCount="1">
    <brk id="7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地密通所</vt:lpstr>
      <vt:lpstr>小多機</vt:lpstr>
      <vt:lpstr>認知症対応型共同生活介護</vt:lpstr>
      <vt:lpstr>小多機!Print_Area</vt:lpstr>
      <vt:lpstr>地密通所!Print_Area</vt:lpstr>
      <vt:lpstr>認知症対応型共同生活介護!Print_Area</vt:lpstr>
      <vt:lpstr>小多機!Print_Titles</vt:lpstr>
      <vt:lpstr>地密通所!Print_Titles</vt:lpstr>
      <vt:lpstr>認知症対応型共同生活介護!Print_Titles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 聡美</dc:creator>
  <cp:lastModifiedBy>森 聡美</cp:lastModifiedBy>
  <dcterms:created xsi:type="dcterms:W3CDTF">2025-05-15T11:19:46Z</dcterms:created>
  <dcterms:modified xsi:type="dcterms:W3CDTF">2025-05-16T01:19:09Z</dcterms:modified>
</cp:coreProperties>
</file>